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apo.epson.net\b004\PUB0223\CSR調達\11.サプライヤーサイト\FY25\251104更新\"/>
    </mc:Choice>
  </mc:AlternateContent>
  <xr:revisionPtr revIDLastSave="0" documentId="13_ncr:1_{9EE3E551-A5C1-4F9F-9809-A2E4B542483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A68" i="2" s="1"/>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c r="B20" i="4"/>
  <c r="A10" i="6" s="1"/>
  <c r="B19" i="4"/>
  <c r="A9" i="6" s="1"/>
  <c r="A8" i="6"/>
  <c r="B12" i="4"/>
  <c r="A7" i="6" s="1"/>
  <c r="B10" i="4"/>
  <c r="A6" i="6" s="1"/>
  <c r="B9" i="4"/>
  <c r="A5" i="6" s="1"/>
  <c r="A139" i="4"/>
  <c r="B138" i="4"/>
  <c r="I114" i="4"/>
  <c r="H114" i="4"/>
  <c r="G29" i="4"/>
  <c r="D29" i="4"/>
  <c r="D101"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V15" i="5"/>
  <c r="E15" i="5"/>
  <c r="X15" i="5" s="1"/>
  <c r="V16" i="5"/>
  <c r="E16" i="5"/>
  <c r="V17" i="5"/>
  <c r="E17" i="5"/>
  <c r="X17" i="5" s="1"/>
  <c r="V18" i="5"/>
  <c r="E18" i="5"/>
  <c r="V19" i="5"/>
  <c r="E19" i="5"/>
  <c r="V20" i="5"/>
  <c r="E20" i="5"/>
  <c r="V21" i="5"/>
  <c r="E21" i="5"/>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V33" i="5"/>
  <c r="E33" i="5"/>
  <c r="X33" i="5" s="1"/>
  <c r="V34" i="5"/>
  <c r="E34" i="5"/>
  <c r="V35" i="5"/>
  <c r="E35" i="5"/>
  <c r="X35" i="5" s="1"/>
  <c r="V36" i="5"/>
  <c r="E36" i="5"/>
  <c r="X36" i="5" s="1"/>
  <c r="V37" i="5"/>
  <c r="E37" i="5"/>
  <c r="X37" i="5" s="1"/>
  <c r="V38" i="5"/>
  <c r="E38" i="5"/>
  <c r="V39" i="5"/>
  <c r="E39" i="5"/>
  <c r="X39" i="5" s="1"/>
  <c r="V40" i="5"/>
  <c r="E40" i="5"/>
  <c r="V41" i="5"/>
  <c r="E41" i="5"/>
  <c r="X41" i="5" s="1"/>
  <c r="V42" i="5"/>
  <c r="E42" i="5"/>
  <c r="X42" i="5" s="1"/>
  <c r="V43" i="5"/>
  <c r="E43" i="5"/>
  <c r="X43" i="5" s="1"/>
  <c r="V44" i="5"/>
  <c r="E44" i="5"/>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V70" i="5"/>
  <c r="E70" i="5"/>
  <c r="V71" i="5"/>
  <c r="E71" i="5"/>
  <c r="X71" i="5" s="1"/>
  <c r="V72" i="5"/>
  <c r="E72" i="5"/>
  <c r="X72" i="5" s="1"/>
  <c r="V73" i="5"/>
  <c r="E73" i="5"/>
  <c r="V74" i="5"/>
  <c r="E74" i="5"/>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V95" i="5"/>
  <c r="E95" i="5"/>
  <c r="X95" i="5" s="1"/>
  <c r="V96" i="5"/>
  <c r="E96" i="5"/>
  <c r="X96" i="5" s="1"/>
  <c r="V97" i="5"/>
  <c r="E97" i="5"/>
  <c r="X97" i="5" s="1"/>
  <c r="V98" i="5"/>
  <c r="E98" i="5"/>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V118" i="5"/>
  <c r="E118" i="5"/>
  <c r="V119" i="5"/>
  <c r="E119" i="5"/>
  <c r="X119" i="5" s="1"/>
  <c r="V120" i="5"/>
  <c r="E120" i="5"/>
  <c r="X120" i="5" s="1"/>
  <c r="V121" i="5"/>
  <c r="E121" i="5"/>
  <c r="X121" i="5" s="1"/>
  <c r="V122" i="5"/>
  <c r="E122" i="5"/>
  <c r="V123" i="5"/>
  <c r="E123" i="5"/>
  <c r="V124" i="5"/>
  <c r="E124" i="5"/>
  <c r="V125" i="5"/>
  <c r="E125" i="5"/>
  <c r="X125" i="5" s="1"/>
  <c r="V126" i="5"/>
  <c r="E126" i="5"/>
  <c r="X126" i="5" s="1"/>
  <c r="V127" i="5"/>
  <c r="E127" i="5"/>
  <c r="X127" i="5" s="1"/>
  <c r="V128" i="5"/>
  <c r="E128" i="5"/>
  <c r="X128" i="5" s="1"/>
  <c r="V129" i="5"/>
  <c r="E129" i="5"/>
  <c r="V130" i="5"/>
  <c r="E130" i="5"/>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V147" i="5"/>
  <c r="E147" i="5"/>
  <c r="X147" i="5" s="1"/>
  <c r="V148" i="5"/>
  <c r="E148" i="5"/>
  <c r="V149" i="5"/>
  <c r="E149" i="5"/>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V159" i="5"/>
  <c r="E159" i="5"/>
  <c r="X159" i="5" s="1"/>
  <c r="V160" i="5"/>
  <c r="E160" i="5"/>
  <c r="V161" i="5"/>
  <c r="E161" i="5"/>
  <c r="X161" i="5" s="1"/>
  <c r="V162" i="5"/>
  <c r="E162" i="5"/>
  <c r="X162" i="5" s="1"/>
  <c r="V163" i="5"/>
  <c r="E163" i="5"/>
  <c r="X163" i="5" s="1"/>
  <c r="V164" i="5"/>
  <c r="E164" i="5"/>
  <c r="V165" i="5"/>
  <c r="E165" i="5"/>
  <c r="X165" i="5" s="1"/>
  <c r="V166" i="5"/>
  <c r="E166" i="5"/>
  <c r="V167" i="5"/>
  <c r="E167" i="5"/>
  <c r="X167" i="5" s="1"/>
  <c r="V168" i="5"/>
  <c r="E168" i="5"/>
  <c r="X168" i="5" s="1"/>
  <c r="V169" i="5"/>
  <c r="E169" i="5"/>
  <c r="X169" i="5" s="1"/>
  <c r="V170" i="5"/>
  <c r="E170" i="5"/>
  <c r="V171" i="5"/>
  <c r="E171" i="5"/>
  <c r="X171" i="5" s="1"/>
  <c r="V172" i="5"/>
  <c r="E172" i="5"/>
  <c r="X172" i="5" s="1"/>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V185" i="5"/>
  <c r="E185" i="5"/>
  <c r="X185" i="5" s="1"/>
  <c r="V186" i="5"/>
  <c r="E186" i="5"/>
  <c r="X186" i="5" s="1"/>
  <c r="V187" i="5"/>
  <c r="E187" i="5"/>
  <c r="X187" i="5" s="1"/>
  <c r="V188" i="5"/>
  <c r="E188" i="5"/>
  <c r="V189" i="5"/>
  <c r="E189" i="5"/>
  <c r="X189" i="5" s="1"/>
  <c r="V190" i="5"/>
  <c r="E190" i="5"/>
  <c r="V191" i="5"/>
  <c r="E191" i="5"/>
  <c r="X191" i="5" s="1"/>
  <c r="V192" i="5"/>
  <c r="E192" i="5"/>
  <c r="X192" i="5" s="1"/>
  <c r="V193" i="5"/>
  <c r="E193" i="5"/>
  <c r="X193" i="5" s="1"/>
  <c r="V194" i="5"/>
  <c r="E194" i="5"/>
  <c r="V195" i="5"/>
  <c r="E195" i="5"/>
  <c r="X195" i="5" s="1"/>
  <c r="V196" i="5"/>
  <c r="E196" i="5"/>
  <c r="V197" i="5"/>
  <c r="E197" i="5"/>
  <c r="X197" i="5" s="1"/>
  <c r="V198" i="5"/>
  <c r="E198" i="5"/>
  <c r="X198" i="5" s="1"/>
  <c r="V199" i="5"/>
  <c r="E199" i="5"/>
  <c r="X199" i="5" s="1"/>
  <c r="V200" i="5"/>
  <c r="E200" i="5"/>
  <c r="V201" i="5"/>
  <c r="E201" i="5"/>
  <c r="X201" i="5" s="1"/>
  <c r="V202" i="5"/>
  <c r="E202" i="5"/>
  <c r="V203" i="5"/>
  <c r="E203" i="5"/>
  <c r="X203" i="5" s="1"/>
  <c r="V204" i="5"/>
  <c r="E204" i="5"/>
  <c r="X204" i="5" s="1"/>
  <c r="V205" i="5"/>
  <c r="E205" i="5"/>
  <c r="X205" i="5" s="1"/>
  <c r="V206" i="5"/>
  <c r="E206" i="5"/>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V233" i="5"/>
  <c r="E233" i="5"/>
  <c r="X233" i="5" s="1"/>
  <c r="V234" i="5"/>
  <c r="E234" i="5"/>
  <c r="V235" i="5"/>
  <c r="E235" i="5"/>
  <c r="X235" i="5" s="1"/>
  <c r="V236" i="5"/>
  <c r="E236" i="5"/>
  <c r="X236" i="5" s="1"/>
  <c r="V237" i="5"/>
  <c r="E237" i="5"/>
  <c r="X237" i="5" s="1"/>
  <c r="V238" i="5"/>
  <c r="E238" i="5"/>
  <c r="V239" i="5"/>
  <c r="E239" i="5"/>
  <c r="X239" i="5" s="1"/>
  <c r="V240" i="5"/>
  <c r="E240" i="5"/>
  <c r="X240" i="5" s="1"/>
  <c r="V241" i="5"/>
  <c r="E241" i="5"/>
  <c r="X241" i="5" s="1"/>
  <c r="V242" i="5"/>
  <c r="E242" i="5"/>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X264" i="5" s="1"/>
  <c r="V265" i="5"/>
  <c r="E265" i="5"/>
  <c r="V266" i="5"/>
  <c r="E266" i="5"/>
  <c r="V267" i="5"/>
  <c r="E267" i="5"/>
  <c r="X267" i="5" s="1"/>
  <c r="V268" i="5"/>
  <c r="E268" i="5"/>
  <c r="V269" i="5"/>
  <c r="E269" i="5"/>
  <c r="X269" i="5" s="1"/>
  <c r="V270" i="5"/>
  <c r="E270" i="5"/>
  <c r="X270" i="5" s="1"/>
  <c r="V271" i="5"/>
  <c r="E271" i="5"/>
  <c r="X271" i="5" s="1"/>
  <c r="V272" i="5"/>
  <c r="E272" i="5"/>
  <c r="X272" i="5" s="1"/>
  <c r="V273" i="5"/>
  <c r="E273" i="5"/>
  <c r="V274" i="5"/>
  <c r="E274" i="5"/>
  <c r="V275" i="5"/>
  <c r="E275" i="5"/>
  <c r="X275" i="5" s="1"/>
  <c r="V276" i="5"/>
  <c r="E276" i="5"/>
  <c r="X276" i="5" s="1"/>
  <c r="V277" i="5"/>
  <c r="E277" i="5"/>
  <c r="X277" i="5" s="1"/>
  <c r="V278" i="5"/>
  <c r="E278" i="5"/>
  <c r="X278" i="5" s="1"/>
  <c r="V279" i="5"/>
  <c r="E279" i="5"/>
  <c r="V280" i="5"/>
  <c r="E280" i="5"/>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V296" i="5"/>
  <c r="E296" i="5"/>
  <c r="V297" i="5"/>
  <c r="E297" i="5"/>
  <c r="V298" i="5"/>
  <c r="E298" i="5"/>
  <c r="X298" i="5" s="1"/>
  <c r="V299" i="5"/>
  <c r="E299" i="5"/>
  <c r="X299" i="5" s="1"/>
  <c r="V300" i="5"/>
  <c r="E300" i="5"/>
  <c r="X300" i="5" s="1"/>
  <c r="V301" i="5"/>
  <c r="E301" i="5"/>
  <c r="X301" i="5" s="1"/>
  <c r="V302" i="5"/>
  <c r="E302" i="5"/>
  <c r="X302" i="5" s="1"/>
  <c r="V303" i="5"/>
  <c r="E303" i="5"/>
  <c r="X303" i="5" s="1"/>
  <c r="V304" i="5"/>
  <c r="E304" i="5"/>
  <c r="V305" i="5"/>
  <c r="E305" i="5"/>
  <c r="X305" i="5" s="1"/>
  <c r="V306" i="5"/>
  <c r="E306" i="5"/>
  <c r="X306" i="5" s="1"/>
  <c r="V307" i="5"/>
  <c r="E307" i="5"/>
  <c r="X307" i="5" s="1"/>
  <c r="V308" i="5"/>
  <c r="E308" i="5"/>
  <c r="X308" i="5" s="1"/>
  <c r="V309" i="5"/>
  <c r="E309" i="5"/>
  <c r="V310" i="5"/>
  <c r="E310" i="5"/>
  <c r="V311" i="5"/>
  <c r="E311" i="5"/>
  <c r="X311" i="5" s="1"/>
  <c r="V312" i="5"/>
  <c r="E312" i="5"/>
  <c r="X312" i="5" s="1"/>
  <c r="V313" i="5"/>
  <c r="E313" i="5"/>
  <c r="X313" i="5" s="1"/>
  <c r="V314" i="5"/>
  <c r="E314" i="5"/>
  <c r="X314" i="5" s="1"/>
  <c r="V315" i="5"/>
  <c r="E315" i="5"/>
  <c r="V316" i="5"/>
  <c r="E316" i="5"/>
  <c r="X316" i="5" s="1"/>
  <c r="V317" i="5"/>
  <c r="E317" i="5"/>
  <c r="X317" i="5" s="1"/>
  <c r="V318" i="5"/>
  <c r="E318" i="5"/>
  <c r="V319" i="5"/>
  <c r="E319" i="5"/>
  <c r="V320" i="5"/>
  <c r="E320" i="5"/>
  <c r="V321" i="5"/>
  <c r="E321" i="5"/>
  <c r="X321" i="5" s="1"/>
  <c r="V322" i="5"/>
  <c r="E322" i="5"/>
  <c r="V323" i="5"/>
  <c r="E323" i="5"/>
  <c r="V324" i="5"/>
  <c r="E324" i="5"/>
  <c r="X324" i="5" s="1"/>
  <c r="V325" i="5"/>
  <c r="E325" i="5"/>
  <c r="X325" i="5" s="1"/>
  <c r="V326" i="5"/>
  <c r="E326" i="5"/>
  <c r="X326" i="5" s="1"/>
  <c r="V327" i="5"/>
  <c r="E327" i="5"/>
  <c r="V328" i="5"/>
  <c r="E328" i="5"/>
  <c r="V329" i="5"/>
  <c r="E329" i="5"/>
  <c r="X329" i="5" s="1"/>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V339" i="5"/>
  <c r="E339" i="5"/>
  <c r="V340" i="5"/>
  <c r="E340" i="5"/>
  <c r="V341" i="5"/>
  <c r="E341" i="5"/>
  <c r="X341" i="5" s="1"/>
  <c r="V342" i="5"/>
  <c r="E342" i="5"/>
  <c r="V343" i="5"/>
  <c r="E343" i="5"/>
  <c r="X343" i="5" s="1"/>
  <c r="V344" i="5"/>
  <c r="E344" i="5"/>
  <c r="V345" i="5"/>
  <c r="E345" i="5"/>
  <c r="X345" i="5" s="1"/>
  <c r="V346" i="5"/>
  <c r="E346" i="5"/>
  <c r="V347" i="5"/>
  <c r="E347" i="5"/>
  <c r="X347" i="5" s="1"/>
  <c r="V348" i="5"/>
  <c r="E348" i="5"/>
  <c r="X348" i="5" s="1"/>
  <c r="V349" i="5"/>
  <c r="E349" i="5"/>
  <c r="X349" i="5" s="1"/>
  <c r="V350" i="5"/>
  <c r="E350" i="5"/>
  <c r="X350" i="5" s="1"/>
  <c r="V351" i="5"/>
  <c r="E351" i="5"/>
  <c r="X351" i="5" s="1"/>
  <c r="V352" i="5"/>
  <c r="E352" i="5"/>
  <c r="V353" i="5"/>
  <c r="E353" i="5"/>
  <c r="X353" i="5" s="1"/>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V369" i="5"/>
  <c r="E369" i="5"/>
  <c r="V370" i="5"/>
  <c r="E370" i="5"/>
  <c r="V371" i="5"/>
  <c r="E371" i="5"/>
  <c r="X371" i="5" s="1"/>
  <c r="V372" i="5"/>
  <c r="E372" i="5"/>
  <c r="X372" i="5" s="1"/>
  <c r="V373" i="5"/>
  <c r="E373" i="5"/>
  <c r="V374" i="5"/>
  <c r="E374" i="5"/>
  <c r="X374" i="5" s="1"/>
  <c r="V375" i="5"/>
  <c r="E375" i="5"/>
  <c r="X375" i="5" s="1"/>
  <c r="V376" i="5"/>
  <c r="E376" i="5"/>
  <c r="V377" i="5"/>
  <c r="E377" i="5"/>
  <c r="X377" i="5" s="1"/>
  <c r="V378" i="5"/>
  <c r="E378" i="5"/>
  <c r="X378" i="5" s="1"/>
  <c r="V379" i="5"/>
  <c r="E379" i="5"/>
  <c r="X379" i="5" s="1"/>
  <c r="V380" i="5"/>
  <c r="E380" i="5"/>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V393" i="5"/>
  <c r="E393" i="5"/>
  <c r="V394" i="5"/>
  <c r="E394" i="5"/>
  <c r="X394" i="5" s="1"/>
  <c r="V395" i="5"/>
  <c r="E395" i="5"/>
  <c r="X395" i="5" s="1"/>
  <c r="V396" i="5"/>
  <c r="E396" i="5"/>
  <c r="X396" i="5" s="1"/>
  <c r="V397" i="5"/>
  <c r="E397" i="5"/>
  <c r="X397" i="5" s="1"/>
  <c r="V398" i="5"/>
  <c r="E398" i="5"/>
  <c r="V399" i="5"/>
  <c r="E399" i="5"/>
  <c r="X399" i="5" s="1"/>
  <c r="V400" i="5"/>
  <c r="E400" i="5"/>
  <c r="V401" i="5"/>
  <c r="E401" i="5"/>
  <c r="X401" i="5" s="1"/>
  <c r="V402" i="5"/>
  <c r="E402" i="5"/>
  <c r="X402" i="5" s="1"/>
  <c r="V403" i="5"/>
  <c r="E403" i="5"/>
  <c r="V404" i="5"/>
  <c r="E404" i="5"/>
  <c r="X404" i="5" s="1"/>
  <c r="V405" i="5"/>
  <c r="E405" i="5"/>
  <c r="V406" i="5"/>
  <c r="E406" i="5"/>
  <c r="V407" i="5"/>
  <c r="E407" i="5"/>
  <c r="X407" i="5" s="1"/>
  <c r="V408" i="5"/>
  <c r="E408" i="5"/>
  <c r="X408" i="5" s="1"/>
  <c r="V409" i="5"/>
  <c r="E409" i="5"/>
  <c r="X409" i="5" s="1"/>
  <c r="V410" i="5"/>
  <c r="E410" i="5"/>
  <c r="X410" i="5" s="1"/>
  <c r="V411" i="5"/>
  <c r="E411" i="5"/>
  <c r="V412" i="5"/>
  <c r="E412" i="5"/>
  <c r="V413" i="5"/>
  <c r="E413" i="5"/>
  <c r="X413" i="5" s="1"/>
  <c r="V414" i="5"/>
  <c r="E414" i="5"/>
  <c r="X414" i="5" s="1"/>
  <c r="V415" i="5"/>
  <c r="E415" i="5"/>
  <c r="X415" i="5" s="1"/>
  <c r="V416" i="5"/>
  <c r="E416" i="5"/>
  <c r="V417" i="5"/>
  <c r="E417" i="5"/>
  <c r="X417" i="5" s="1"/>
  <c r="V418" i="5"/>
  <c r="E418" i="5"/>
  <c r="V419" i="5"/>
  <c r="E419" i="5"/>
  <c r="X419" i="5" s="1"/>
  <c r="V420" i="5"/>
  <c r="E420" i="5"/>
  <c r="X420" i="5" s="1"/>
  <c r="V421" i="5"/>
  <c r="E421" i="5"/>
  <c r="X421" i="5" s="1"/>
  <c r="V422" i="5"/>
  <c r="E422" i="5"/>
  <c r="X422" i="5" s="1"/>
  <c r="V423" i="5"/>
  <c r="E423" i="5"/>
  <c r="V424" i="5"/>
  <c r="E424" i="5"/>
  <c r="V425" i="5"/>
  <c r="E425" i="5"/>
  <c r="X425" i="5" s="1"/>
  <c r="V426" i="5"/>
  <c r="E426" i="5"/>
  <c r="X426" i="5" s="1"/>
  <c r="V427" i="5"/>
  <c r="E427" i="5"/>
  <c r="X427" i="5" s="1"/>
  <c r="V428" i="5"/>
  <c r="E428" i="5"/>
  <c r="V429" i="5"/>
  <c r="E429" i="5"/>
  <c r="V430" i="5"/>
  <c r="E430" i="5"/>
  <c r="X430" i="5" s="1"/>
  <c r="V431" i="5"/>
  <c r="E431" i="5"/>
  <c r="X431" i="5" s="1"/>
  <c r="V432" i="5"/>
  <c r="E432" i="5"/>
  <c r="X432" i="5" s="1"/>
  <c r="V433" i="5"/>
  <c r="E433" i="5"/>
  <c r="X433" i="5" s="1"/>
  <c r="V434" i="5"/>
  <c r="E434" i="5"/>
  <c r="V435" i="5"/>
  <c r="E435" i="5"/>
  <c r="X435" i="5" s="1"/>
  <c r="V436" i="5"/>
  <c r="E436" i="5"/>
  <c r="V437" i="5"/>
  <c r="E437" i="5"/>
  <c r="X437" i="5" s="1"/>
  <c r="V438" i="5"/>
  <c r="E438" i="5"/>
  <c r="X438" i="5" s="1"/>
  <c r="V439" i="5"/>
  <c r="E439" i="5"/>
  <c r="X439" i="5" s="1"/>
  <c r="V440" i="5"/>
  <c r="E440" i="5"/>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V452" i="5"/>
  <c r="E452" i="5"/>
  <c r="V453" i="5"/>
  <c r="E453" i="5"/>
  <c r="V454" i="5"/>
  <c r="E454" i="5"/>
  <c r="V455" i="5"/>
  <c r="E455" i="5"/>
  <c r="X455" i="5" s="1"/>
  <c r="V456" i="5"/>
  <c r="E456" i="5"/>
  <c r="X456" i="5" s="1"/>
  <c r="V457" i="5"/>
  <c r="E457" i="5"/>
  <c r="X457" i="5" s="1"/>
  <c r="V458" i="5"/>
  <c r="E458" i="5"/>
  <c r="X458" i="5" s="1"/>
  <c r="V459" i="5"/>
  <c r="E459" i="5"/>
  <c r="V460" i="5"/>
  <c r="E460" i="5"/>
  <c r="V461" i="5"/>
  <c r="E461" i="5"/>
  <c r="X461" i="5" s="1"/>
  <c r="V462" i="5"/>
  <c r="E462" i="5"/>
  <c r="X462" i="5" s="1"/>
  <c r="V463" i="5"/>
  <c r="E463" i="5"/>
  <c r="X463" i="5" s="1"/>
  <c r="V464" i="5"/>
  <c r="E464" i="5"/>
  <c r="V465" i="5"/>
  <c r="E465" i="5"/>
  <c r="V466" i="5"/>
  <c r="E466" i="5"/>
  <c r="V467" i="5"/>
  <c r="E467" i="5"/>
  <c r="X467" i="5" s="1"/>
  <c r="V468" i="5"/>
  <c r="E468" i="5"/>
  <c r="X468" i="5" s="1"/>
  <c r="V469" i="5"/>
  <c r="E469" i="5"/>
  <c r="V470" i="5"/>
  <c r="E470" i="5"/>
  <c r="V471" i="5"/>
  <c r="E471" i="5"/>
  <c r="V472" i="5"/>
  <c r="E472" i="5"/>
  <c r="V473" i="5"/>
  <c r="E473" i="5"/>
  <c r="X473" i="5" s="1"/>
  <c r="V474" i="5"/>
  <c r="E474" i="5"/>
  <c r="X474" i="5" s="1"/>
  <c r="V475" i="5"/>
  <c r="E475" i="5"/>
  <c r="X475" i="5" s="1"/>
  <c r="V476" i="5"/>
  <c r="E476" i="5"/>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V495" i="5"/>
  <c r="E495" i="5"/>
  <c r="X495" i="5" s="1"/>
  <c r="V496" i="5"/>
  <c r="E496" i="5"/>
  <c r="V497" i="5"/>
  <c r="E497" i="5"/>
  <c r="X497" i="5" s="1"/>
  <c r="V498" i="5"/>
  <c r="E498" i="5"/>
  <c r="V499" i="5"/>
  <c r="E499" i="5"/>
  <c r="X499" i="5" s="1"/>
  <c r="V500" i="5"/>
  <c r="E500" i="5"/>
  <c r="V501" i="5"/>
  <c r="E501" i="5"/>
  <c r="X501" i="5" s="1"/>
  <c r="V502" i="5"/>
  <c r="E502" i="5"/>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V525" i="5"/>
  <c r="E525" i="5"/>
  <c r="V526" i="5"/>
  <c r="E526" i="5"/>
  <c r="V527" i="5"/>
  <c r="E527" i="5"/>
  <c r="X527" i="5" s="1"/>
  <c r="V528" i="5"/>
  <c r="E528" i="5"/>
  <c r="X528" i="5" s="1"/>
  <c r="V529" i="5"/>
  <c r="E529" i="5"/>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V539" i="5"/>
  <c r="E539" i="5"/>
  <c r="X539" i="5" s="1"/>
  <c r="V540" i="5"/>
  <c r="E540" i="5"/>
  <c r="X540" i="5" s="1"/>
  <c r="V541" i="5"/>
  <c r="E541" i="5"/>
  <c r="X541" i="5" s="1"/>
  <c r="V542" i="5"/>
  <c r="E542" i="5"/>
  <c r="X542" i="5" s="1"/>
  <c r="V543" i="5"/>
  <c r="E543" i="5"/>
  <c r="V544" i="5"/>
  <c r="E544" i="5"/>
  <c r="V545" i="5"/>
  <c r="E545" i="5"/>
  <c r="X545" i="5" s="1"/>
  <c r="V546" i="5"/>
  <c r="E546" i="5"/>
  <c r="V547" i="5"/>
  <c r="E547" i="5"/>
  <c r="X547" i="5" s="1"/>
  <c r="V548" i="5"/>
  <c r="E548" i="5"/>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X559" i="5" s="1"/>
  <c r="V560" i="5"/>
  <c r="E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V574" i="5"/>
  <c r="E574" i="5"/>
  <c r="V575" i="5"/>
  <c r="E575" i="5"/>
  <c r="V576" i="5"/>
  <c r="E576" i="5"/>
  <c r="X576" i="5" s="1"/>
  <c r="V577" i="5"/>
  <c r="E577" i="5"/>
  <c r="X577" i="5" s="1"/>
  <c r="V578" i="5"/>
  <c r="E578" i="5"/>
  <c r="V579" i="5"/>
  <c r="E579" i="5"/>
  <c r="V580" i="5"/>
  <c r="E580" i="5"/>
  <c r="X580" i="5" s="1"/>
  <c r="V581" i="5"/>
  <c r="E581" i="5"/>
  <c r="X581" i="5" s="1"/>
  <c r="V582" i="5"/>
  <c r="E582" i="5"/>
  <c r="V583" i="5"/>
  <c r="E583" i="5"/>
  <c r="X583" i="5" s="1"/>
  <c r="V584" i="5"/>
  <c r="E584" i="5"/>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V599" i="5"/>
  <c r="E599" i="5"/>
  <c r="X599" i="5" s="1"/>
  <c r="V600" i="5"/>
  <c r="E600" i="5"/>
  <c r="X600" i="5" s="1"/>
  <c r="V601" i="5"/>
  <c r="E601" i="5"/>
  <c r="X601" i="5" s="1"/>
  <c r="V602" i="5"/>
  <c r="E602" i="5"/>
  <c r="V603" i="5"/>
  <c r="E603" i="5"/>
  <c r="X603" i="5" s="1"/>
  <c r="V604" i="5"/>
  <c r="E604" i="5"/>
  <c r="V605" i="5"/>
  <c r="E605" i="5"/>
  <c r="X605" i="5" s="1"/>
  <c r="V606" i="5"/>
  <c r="E606" i="5"/>
  <c r="V607" i="5"/>
  <c r="E607" i="5"/>
  <c r="V608" i="5"/>
  <c r="E608" i="5"/>
  <c r="V609" i="5"/>
  <c r="E609" i="5"/>
  <c r="X609" i="5" s="1"/>
  <c r="V610" i="5"/>
  <c r="E610" i="5"/>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V627" i="5"/>
  <c r="E627" i="5"/>
  <c r="X627" i="5" s="1"/>
  <c r="V628" i="5"/>
  <c r="E628" i="5"/>
  <c r="V629" i="5"/>
  <c r="E629" i="5"/>
  <c r="X629" i="5" s="1"/>
  <c r="V630" i="5"/>
  <c r="E630" i="5"/>
  <c r="V631" i="5"/>
  <c r="E631" i="5"/>
  <c r="X631" i="5" s="1"/>
  <c r="V632" i="5"/>
  <c r="E632" i="5"/>
  <c r="V633" i="5"/>
  <c r="E633" i="5"/>
  <c r="X633" i="5" s="1"/>
  <c r="V634" i="5"/>
  <c r="E634" i="5"/>
  <c r="X634" i="5" s="1"/>
  <c r="V635" i="5"/>
  <c r="E635" i="5"/>
  <c r="X635" i="5" s="1"/>
  <c r="V636" i="5"/>
  <c r="E636" i="5"/>
  <c r="X636" i="5" s="1"/>
  <c r="V637" i="5"/>
  <c r="E637" i="5"/>
  <c r="V638" i="5"/>
  <c r="E638" i="5"/>
  <c r="V639" i="5"/>
  <c r="E639" i="5"/>
  <c r="X639" i="5" s="1"/>
  <c r="V640" i="5"/>
  <c r="E640" i="5"/>
  <c r="V641" i="5"/>
  <c r="E641" i="5"/>
  <c r="X641" i="5" s="1"/>
  <c r="V642" i="5"/>
  <c r="E642" i="5"/>
  <c r="X642" i="5" s="1"/>
  <c r="V643" i="5"/>
  <c r="E643" i="5"/>
  <c r="X643" i="5" s="1"/>
  <c r="V644" i="5"/>
  <c r="E644" i="5"/>
  <c r="V645" i="5"/>
  <c r="E645" i="5"/>
  <c r="V646" i="5"/>
  <c r="E646" i="5"/>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V657" i="5"/>
  <c r="E657" i="5"/>
  <c r="V658" i="5"/>
  <c r="E658" i="5"/>
  <c r="V659" i="5"/>
  <c r="E659" i="5"/>
  <c r="X659" i="5" s="1"/>
  <c r="V660" i="5"/>
  <c r="E660" i="5"/>
  <c r="X660" i="5" s="1"/>
  <c r="V661" i="5"/>
  <c r="E661" i="5"/>
  <c r="X661" i="5" s="1"/>
  <c r="V662" i="5"/>
  <c r="E662" i="5"/>
  <c r="V663" i="5"/>
  <c r="E663" i="5"/>
  <c r="X663" i="5" s="1"/>
  <c r="V664" i="5"/>
  <c r="E664" i="5"/>
  <c r="X664" i="5" s="1"/>
  <c r="V665" i="5"/>
  <c r="E665" i="5"/>
  <c r="X665" i="5" s="1"/>
  <c r="V666" i="5"/>
  <c r="E666" i="5"/>
  <c r="V667" i="5"/>
  <c r="E667" i="5"/>
  <c r="X667" i="5" s="1"/>
  <c r="V668" i="5"/>
  <c r="E668" i="5"/>
  <c r="X668" i="5" s="1"/>
  <c r="V669" i="5"/>
  <c r="E669" i="5"/>
  <c r="X669" i="5" s="1"/>
  <c r="V670" i="5"/>
  <c r="E670" i="5"/>
  <c r="V671" i="5"/>
  <c r="E671" i="5"/>
  <c r="X671" i="5" s="1"/>
  <c r="V672" i="5"/>
  <c r="E672" i="5"/>
  <c r="X672" i="5" s="1"/>
  <c r="V673" i="5"/>
  <c r="E673" i="5"/>
  <c r="X673" i="5" s="1"/>
  <c r="V674" i="5"/>
  <c r="E674" i="5"/>
  <c r="V675" i="5"/>
  <c r="E675" i="5"/>
  <c r="V676" i="5"/>
  <c r="E676" i="5"/>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V689" i="5"/>
  <c r="E689" i="5"/>
  <c r="V690" i="5"/>
  <c r="E690" i="5"/>
  <c r="X690" i="5" s="1"/>
  <c r="V691" i="5"/>
  <c r="E691" i="5"/>
  <c r="V692" i="5"/>
  <c r="E692" i="5"/>
  <c r="X692" i="5" s="1"/>
  <c r="V693" i="5"/>
  <c r="E693" i="5"/>
  <c r="X693" i="5" s="1"/>
  <c r="V694" i="5"/>
  <c r="E694" i="5"/>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V706" i="5"/>
  <c r="E706" i="5"/>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V719" i="5"/>
  <c r="E719" i="5"/>
  <c r="X719" i="5" s="1"/>
  <c r="V720" i="5"/>
  <c r="E720" i="5"/>
  <c r="X720" i="5" s="1"/>
  <c r="V721" i="5"/>
  <c r="E721" i="5"/>
  <c r="V722" i="5"/>
  <c r="E722" i="5"/>
  <c r="V723" i="5"/>
  <c r="E723" i="5"/>
  <c r="X723" i="5" s="1"/>
  <c r="V724" i="5"/>
  <c r="E724" i="5"/>
  <c r="V725" i="5"/>
  <c r="E725" i="5"/>
  <c r="X725" i="5" s="1"/>
  <c r="V726" i="5"/>
  <c r="E726" i="5"/>
  <c r="X726" i="5" s="1"/>
  <c r="V727" i="5"/>
  <c r="E727" i="5"/>
  <c r="X727" i="5" s="1"/>
  <c r="V728" i="5"/>
  <c r="E728" i="5"/>
  <c r="V729" i="5"/>
  <c r="E729" i="5"/>
  <c r="X729" i="5" s="1"/>
  <c r="V730" i="5"/>
  <c r="E730" i="5"/>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V746" i="5"/>
  <c r="E746" i="5"/>
  <c r="V747" i="5"/>
  <c r="E747" i="5"/>
  <c r="X747" i="5" s="1"/>
  <c r="V748" i="5"/>
  <c r="E748" i="5"/>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V777" i="5"/>
  <c r="E777" i="5"/>
  <c r="X777" i="5" s="1"/>
  <c r="V778" i="5"/>
  <c r="E778" i="5"/>
  <c r="V779" i="5"/>
  <c r="E779" i="5"/>
  <c r="X779" i="5" s="1"/>
  <c r="V780" i="5"/>
  <c r="E780" i="5"/>
  <c r="X780" i="5" s="1"/>
  <c r="V781" i="5"/>
  <c r="E781" i="5"/>
  <c r="X781" i="5" s="1"/>
  <c r="V782" i="5"/>
  <c r="E782" i="5"/>
  <c r="V783" i="5"/>
  <c r="E783" i="5"/>
  <c r="X783" i="5" s="1"/>
  <c r="V784" i="5"/>
  <c r="E784" i="5"/>
  <c r="V785" i="5"/>
  <c r="E785" i="5"/>
  <c r="X785" i="5" s="1"/>
  <c r="V786" i="5"/>
  <c r="E786" i="5"/>
  <c r="X786" i="5" s="1"/>
  <c r="V787" i="5"/>
  <c r="E787" i="5"/>
  <c r="X787" i="5" s="1"/>
  <c r="V788" i="5"/>
  <c r="E788" i="5"/>
  <c r="X788" i="5" s="1"/>
  <c r="V789" i="5"/>
  <c r="E789" i="5"/>
  <c r="X789" i="5" s="1"/>
  <c r="V790" i="5"/>
  <c r="E790" i="5"/>
  <c r="V791" i="5"/>
  <c r="E791" i="5"/>
  <c r="X791" i="5" s="1"/>
  <c r="V792" i="5"/>
  <c r="E792" i="5"/>
  <c r="X792" i="5" s="1"/>
  <c r="V793" i="5"/>
  <c r="E793" i="5"/>
  <c r="X793" i="5" s="1"/>
  <c r="V794" i="5"/>
  <c r="E794" i="5"/>
  <c r="V795" i="5"/>
  <c r="E795" i="5"/>
  <c r="X795" i="5" s="1"/>
  <c r="V796" i="5"/>
  <c r="E796" i="5"/>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V806" i="5"/>
  <c r="E806" i="5"/>
  <c r="V807" i="5"/>
  <c r="E807" i="5"/>
  <c r="X807" i="5" s="1"/>
  <c r="V808" i="5"/>
  <c r="E808" i="5"/>
  <c r="V809" i="5"/>
  <c r="E809" i="5"/>
  <c r="X809" i="5" s="1"/>
  <c r="V810" i="5"/>
  <c r="E810" i="5"/>
  <c r="X810" i="5" s="1"/>
  <c r="V811" i="5"/>
  <c r="E811" i="5"/>
  <c r="X811" i="5" s="1"/>
  <c r="V812" i="5"/>
  <c r="E812" i="5"/>
  <c r="X812" i="5" s="1"/>
  <c r="V813" i="5"/>
  <c r="E813" i="5"/>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V831" i="5"/>
  <c r="E831" i="5"/>
  <c r="X831" i="5" s="1"/>
  <c r="V832" i="5"/>
  <c r="E832" i="5"/>
  <c r="V833" i="5"/>
  <c r="E833" i="5"/>
  <c r="X833" i="5" s="1"/>
  <c r="V834" i="5"/>
  <c r="E834" i="5"/>
  <c r="V835" i="5"/>
  <c r="E835" i="5"/>
  <c r="V836" i="5"/>
  <c r="E836" i="5"/>
  <c r="V837" i="5"/>
  <c r="E837" i="5"/>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V861" i="5"/>
  <c r="E861" i="5"/>
  <c r="X861" i="5" s="1"/>
  <c r="V862" i="5"/>
  <c r="E862" i="5"/>
  <c r="V863" i="5"/>
  <c r="E863" i="5"/>
  <c r="X863" i="5" s="1"/>
  <c r="V864" i="5"/>
  <c r="E864" i="5"/>
  <c r="X864" i="5" s="1"/>
  <c r="V865" i="5"/>
  <c r="E865" i="5"/>
  <c r="V866" i="5"/>
  <c r="E866" i="5"/>
  <c r="V867" i="5"/>
  <c r="E867" i="5"/>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V894" i="5"/>
  <c r="E894" i="5"/>
  <c r="X894" i="5" s="1"/>
  <c r="V895" i="5"/>
  <c r="E895" i="5"/>
  <c r="X895" i="5" s="1"/>
  <c r="V896" i="5"/>
  <c r="E896" i="5"/>
  <c r="V897" i="5"/>
  <c r="E897" i="5"/>
  <c r="V898" i="5"/>
  <c r="E898" i="5"/>
  <c r="V899" i="5"/>
  <c r="E899" i="5"/>
  <c r="X899" i="5" s="1"/>
  <c r="V900" i="5"/>
  <c r="E900" i="5"/>
  <c r="X900" i="5" s="1"/>
  <c r="V901" i="5"/>
  <c r="E901" i="5"/>
  <c r="X901" i="5" s="1"/>
  <c r="V902" i="5"/>
  <c r="E902" i="5"/>
  <c r="V903" i="5"/>
  <c r="E903" i="5"/>
  <c r="X903" i="5" s="1"/>
  <c r="V904" i="5"/>
  <c r="E904" i="5"/>
  <c r="V905" i="5"/>
  <c r="E905" i="5"/>
  <c r="X905" i="5" s="1"/>
  <c r="V906" i="5"/>
  <c r="E906" i="5"/>
  <c r="X906" i="5" s="1"/>
  <c r="V907" i="5"/>
  <c r="E907" i="5"/>
  <c r="X907" i="5" s="1"/>
  <c r="V908" i="5"/>
  <c r="E908" i="5"/>
  <c r="X908" i="5" s="1"/>
  <c r="V909" i="5"/>
  <c r="E909" i="5"/>
  <c r="X909" i="5" s="1"/>
  <c r="V910" i="5"/>
  <c r="E910" i="5"/>
  <c r="V911" i="5"/>
  <c r="E911" i="5"/>
  <c r="V912" i="5"/>
  <c r="E912" i="5"/>
  <c r="X912" i="5" s="1"/>
  <c r="V913" i="5"/>
  <c r="E913" i="5"/>
  <c r="X913" i="5" s="1"/>
  <c r="V914" i="5"/>
  <c r="E914" i="5"/>
  <c r="V915" i="5"/>
  <c r="E915" i="5"/>
  <c r="X915" i="5" s="1"/>
  <c r="V916" i="5"/>
  <c r="E916" i="5"/>
  <c r="X916" i="5" s="1"/>
  <c r="V917" i="5"/>
  <c r="E917" i="5"/>
  <c r="X917" i="5" s="1"/>
  <c r="V918" i="5"/>
  <c r="E918" i="5"/>
  <c r="V919" i="5"/>
  <c r="E919" i="5"/>
  <c r="V920" i="5"/>
  <c r="E920" i="5"/>
  <c r="V921" i="5"/>
  <c r="E921" i="5"/>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V970" i="5"/>
  <c r="E970" i="5"/>
  <c r="V971" i="5"/>
  <c r="E971" i="5"/>
  <c r="X971" i="5" s="1"/>
  <c r="V972" i="5"/>
  <c r="E972" i="5"/>
  <c r="X972" i="5" s="1"/>
  <c r="V973" i="5"/>
  <c r="E973" i="5"/>
  <c r="V974" i="5"/>
  <c r="E974" i="5"/>
  <c r="V975" i="5"/>
  <c r="E975" i="5"/>
  <c r="X975" i="5" s="1"/>
  <c r="V976" i="5"/>
  <c r="E976" i="5"/>
  <c r="V977" i="5"/>
  <c r="E977" i="5"/>
  <c r="X977" i="5" s="1"/>
  <c r="V978" i="5"/>
  <c r="E978" i="5"/>
  <c r="X978" i="5" s="1"/>
  <c r="V979" i="5"/>
  <c r="E979" i="5"/>
  <c r="X979" i="5" s="1"/>
  <c r="V980" i="5"/>
  <c r="E980" i="5"/>
  <c r="X980" i="5" s="1"/>
  <c r="V981" i="5"/>
  <c r="E981" i="5"/>
  <c r="X981" i="5" s="1"/>
  <c r="V982" i="5"/>
  <c r="E982" i="5"/>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V993" i="5"/>
  <c r="E993" i="5"/>
  <c r="X993" i="5" s="1"/>
  <c r="V994" i="5"/>
  <c r="E994" i="5"/>
  <c r="V995" i="5"/>
  <c r="E995" i="5"/>
  <c r="X995" i="5" s="1"/>
  <c r="V996" i="5"/>
  <c r="E996" i="5"/>
  <c r="V997" i="5"/>
  <c r="E997" i="5"/>
  <c r="V998" i="5"/>
  <c r="E998" i="5"/>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V1007" i="5"/>
  <c r="E1007" i="5"/>
  <c r="V1008" i="5"/>
  <c r="E1008" i="5"/>
  <c r="X1008" i="5" s="1"/>
  <c r="V1009" i="5"/>
  <c r="E1009" i="5"/>
  <c r="X1009" i="5" s="1"/>
  <c r="V1010" i="5"/>
  <c r="E1010" i="5"/>
  <c r="V1011" i="5"/>
  <c r="E1011" i="5"/>
  <c r="V1012" i="5"/>
  <c r="E1012" i="5"/>
  <c r="X1012" i="5" s="1"/>
  <c r="V1013" i="5"/>
  <c r="E1013" i="5"/>
  <c r="X1013" i="5" s="1"/>
  <c r="V1014" i="5"/>
  <c r="E1014" i="5"/>
  <c r="V1015" i="5"/>
  <c r="E1015" i="5"/>
  <c r="X1015" i="5" s="1"/>
  <c r="V1016" i="5"/>
  <c r="E1016" i="5"/>
  <c r="X1016" i="5" s="1"/>
  <c r="V1017" i="5"/>
  <c r="E1017" i="5"/>
  <c r="X1017" i="5" s="1"/>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V1029" i="5"/>
  <c r="E1029" i="5"/>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V1047" i="5"/>
  <c r="E1047" i="5"/>
  <c r="V1048" i="5"/>
  <c r="E1048" i="5"/>
  <c r="X1048" i="5" s="1"/>
  <c r="V1049" i="5"/>
  <c r="E1049" i="5"/>
  <c r="X1049" i="5" s="1"/>
  <c r="V1050" i="5"/>
  <c r="E1050" i="5"/>
  <c r="X1050" i="5" s="1"/>
  <c r="V1051" i="5"/>
  <c r="E1051" i="5"/>
  <c r="V1052" i="5"/>
  <c r="E1052" i="5"/>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V1079" i="5"/>
  <c r="E1079" i="5"/>
  <c r="X1079" i="5" s="1"/>
  <c r="V1080" i="5"/>
  <c r="E1080" i="5"/>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V1090" i="5"/>
  <c r="E1090" i="5"/>
  <c r="V1091" i="5"/>
  <c r="E1091" i="5"/>
  <c r="X1091" i="5" s="1"/>
  <c r="V1092" i="5"/>
  <c r="E1092" i="5"/>
  <c r="X1092" i="5" s="1"/>
  <c r="V1093" i="5"/>
  <c r="E1093" i="5"/>
  <c r="X1093" i="5" s="1"/>
  <c r="V1094" i="5"/>
  <c r="E1094" i="5"/>
  <c r="V1095" i="5"/>
  <c r="E1095" i="5"/>
  <c r="X1095" i="5" s="1"/>
  <c r="V1096" i="5"/>
  <c r="E1096" i="5"/>
  <c r="X1096" i="5" s="1"/>
  <c r="V1097" i="5"/>
  <c r="E1097" i="5"/>
  <c r="V1098" i="5"/>
  <c r="E1098" i="5"/>
  <c r="X1098" i="5" s="1"/>
  <c r="V1099" i="5"/>
  <c r="E1099" i="5"/>
  <c r="X1099" i="5" s="1"/>
  <c r="V1100" i="5"/>
  <c r="E1100" i="5"/>
  <c r="X1100" i="5" s="1"/>
  <c r="V1101" i="5"/>
  <c r="E1101" i="5"/>
  <c r="V1102" i="5"/>
  <c r="E1102" i="5"/>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V1126" i="5"/>
  <c r="E1126" i="5"/>
  <c r="V1127" i="5"/>
  <c r="E1127" i="5"/>
  <c r="X1127" i="5" s="1"/>
  <c r="V1128" i="5"/>
  <c r="E1128" i="5"/>
  <c r="V1129" i="5"/>
  <c r="E1129" i="5"/>
  <c r="X1129" i="5" s="1"/>
  <c r="V1130" i="5"/>
  <c r="E1130" i="5"/>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V1149" i="5"/>
  <c r="E1149" i="5"/>
  <c r="V1150" i="5"/>
  <c r="E1150" i="5"/>
  <c r="X1150" i="5" s="1"/>
  <c r="V1151" i="5"/>
  <c r="E1151" i="5"/>
  <c r="X1151" i="5" s="1"/>
  <c r="V1152" i="5"/>
  <c r="E1152" i="5"/>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V1174" i="5"/>
  <c r="E1174" i="5"/>
  <c r="X1174" i="5" s="1"/>
  <c r="V1175" i="5"/>
  <c r="E1175" i="5"/>
  <c r="X1175" i="5" s="1"/>
  <c r="V1176" i="5"/>
  <c r="E1176" i="5"/>
  <c r="V1177" i="5"/>
  <c r="E1177" i="5"/>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V1198" i="5"/>
  <c r="E1198" i="5"/>
  <c r="X1198" i="5" s="1"/>
  <c r="V1199" i="5"/>
  <c r="E1199" i="5"/>
  <c r="X1199" i="5" s="1"/>
  <c r="V1200" i="5"/>
  <c r="E1200" i="5"/>
  <c r="X1200" i="5" s="1"/>
  <c r="V1201" i="5"/>
  <c r="E1201" i="5"/>
  <c r="X1201" i="5" s="1"/>
  <c r="V1202" i="5"/>
  <c r="E1202" i="5"/>
  <c r="V1203" i="5"/>
  <c r="E1203" i="5"/>
  <c r="V1204" i="5"/>
  <c r="E1204" i="5"/>
  <c r="X1204" i="5" s="1"/>
  <c r="V1205" i="5"/>
  <c r="E1205" i="5"/>
  <c r="X1205" i="5" s="1"/>
  <c r="V1206" i="5"/>
  <c r="E1206" i="5"/>
  <c r="X1206" i="5" s="1"/>
  <c r="V1207" i="5"/>
  <c r="E1207" i="5"/>
  <c r="V1208" i="5"/>
  <c r="E1208" i="5"/>
  <c r="X1208" i="5" s="1"/>
  <c r="V1209" i="5"/>
  <c r="E1209" i="5"/>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V1281" i="5"/>
  <c r="E1281" i="5"/>
  <c r="X1281" i="5" s="1"/>
  <c r="V1282" i="5"/>
  <c r="E1282" i="5"/>
  <c r="V1283" i="5"/>
  <c r="E1283" i="5"/>
  <c r="X1283" i="5" s="1"/>
  <c r="V1284" i="5"/>
  <c r="E1284" i="5"/>
  <c r="X1284" i="5" s="1"/>
  <c r="V1285" i="5"/>
  <c r="E1285" i="5"/>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V1346" i="5"/>
  <c r="E1346" i="5"/>
  <c r="V1347" i="5"/>
  <c r="E1347" i="5"/>
  <c r="V1348" i="5"/>
  <c r="E1348" i="5"/>
  <c r="X1348" i="5" s="1"/>
  <c r="V1349" i="5"/>
  <c r="E1349" i="5"/>
  <c r="X1349" i="5" s="1"/>
  <c r="V1350" i="5"/>
  <c r="E1350" i="5"/>
  <c r="X1350" i="5" s="1"/>
  <c r="V1351" i="5"/>
  <c r="E1351" i="5"/>
  <c r="X1351" i="5" s="1"/>
  <c r="V1352" i="5"/>
  <c r="E1352" i="5"/>
  <c r="X1352" i="5" s="1"/>
  <c r="V1353" i="5"/>
  <c r="E1353" i="5"/>
  <c r="V1354" i="5"/>
  <c r="E1354" i="5"/>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X1398" i="5" s="1"/>
  <c r="V1399" i="5"/>
  <c r="E1399" i="5"/>
  <c r="X1399" i="5" s="1"/>
  <c r="V1400" i="5"/>
  <c r="E1400" i="5"/>
  <c r="X1400" i="5" s="1"/>
  <c r="V1401" i="5"/>
  <c r="E1401" i="5"/>
  <c r="V1402" i="5"/>
  <c r="E1402" i="5"/>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V1411" i="5"/>
  <c r="E1411" i="5"/>
  <c r="X1411" i="5" s="1"/>
  <c r="V1412" i="5"/>
  <c r="E1412" i="5"/>
  <c r="V1413" i="5"/>
  <c r="E1413" i="5"/>
  <c r="X1413" i="5" s="1"/>
  <c r="V1414" i="5"/>
  <c r="E1414" i="5"/>
  <c r="V1415" i="5"/>
  <c r="E1415" i="5"/>
  <c r="X1415" i="5" s="1"/>
  <c r="V1416" i="5"/>
  <c r="E1416" i="5"/>
  <c r="V1417" i="5"/>
  <c r="E1417" i="5"/>
  <c r="X1417" i="5" s="1"/>
  <c r="V1418" i="5"/>
  <c r="E1418" i="5"/>
  <c r="V1419" i="5"/>
  <c r="E1419" i="5"/>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V1447" i="5"/>
  <c r="E1447" i="5"/>
  <c r="X1447" i="5" s="1"/>
  <c r="V1448" i="5"/>
  <c r="E1448" i="5"/>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V1467" i="5"/>
  <c r="E1467" i="5"/>
  <c r="V1468" i="5"/>
  <c r="E1468" i="5"/>
  <c r="X1468" i="5" s="1"/>
  <c r="V1469" i="5"/>
  <c r="E1469" i="5"/>
  <c r="X1469" i="5" s="1"/>
  <c r="V1470" i="5"/>
  <c r="E1470" i="5"/>
  <c r="V1471" i="5"/>
  <c r="E1471" i="5"/>
  <c r="V1472" i="5"/>
  <c r="E1472" i="5"/>
  <c r="V1473" i="5"/>
  <c r="E1473" i="5"/>
  <c r="X1473" i="5" s="1"/>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V1491" i="5"/>
  <c r="E1491" i="5"/>
  <c r="V1492" i="5"/>
  <c r="E1492" i="5"/>
  <c r="X1492" i="5" s="1"/>
  <c r="V1493" i="5"/>
  <c r="E1493" i="5"/>
  <c r="X1493" i="5" s="1"/>
  <c r="V1494" i="5"/>
  <c r="E1494" i="5"/>
  <c r="X1494" i="5" s="1"/>
  <c r="V1495" i="5"/>
  <c r="E1495" i="5"/>
  <c r="X1495" i="5" s="1"/>
  <c r="V1496" i="5"/>
  <c r="E1496" i="5"/>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V1523" i="5"/>
  <c r="E1523" i="5"/>
  <c r="X1523" i="5" s="1"/>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V1539" i="5"/>
  <c r="E1539" i="5"/>
  <c r="X1539" i="5" s="1"/>
  <c r="V1540" i="5"/>
  <c r="E1540" i="5"/>
  <c r="V1541" i="5"/>
  <c r="E1541" i="5"/>
  <c r="X1541" i="5" s="1"/>
  <c r="V1542" i="5"/>
  <c r="E1542" i="5"/>
  <c r="X1542" i="5" s="1"/>
  <c r="V1543" i="5"/>
  <c r="E1543" i="5"/>
  <c r="V1544" i="5"/>
  <c r="E1544" i="5"/>
  <c r="V1545" i="5"/>
  <c r="E1545" i="5"/>
  <c r="V1546" i="5"/>
  <c r="E1546" i="5"/>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V1565" i="5"/>
  <c r="E1565" i="5"/>
  <c r="V1566" i="5"/>
  <c r="E1566" i="5"/>
  <c r="V1567" i="5"/>
  <c r="E1567" i="5"/>
  <c r="X1567" i="5" s="1"/>
  <c r="V1568" i="5"/>
  <c r="E1568" i="5"/>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V1582" i="5"/>
  <c r="E1582" i="5"/>
  <c r="V1583" i="5"/>
  <c r="E1583" i="5"/>
  <c r="X1583" i="5" s="1"/>
  <c r="V1584" i="5"/>
  <c r="E1584" i="5"/>
  <c r="X1584" i="5" s="1"/>
  <c r="V1585" i="5"/>
  <c r="E1585" i="5"/>
  <c r="V1586" i="5"/>
  <c r="E1586" i="5"/>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V1629" i="5"/>
  <c r="E1629" i="5"/>
  <c r="X1629" i="5" s="1"/>
  <c r="V1630" i="5"/>
  <c r="E1630" i="5"/>
  <c r="V1631" i="5"/>
  <c r="E1631" i="5"/>
  <c r="X1631" i="5" s="1"/>
  <c r="V1632" i="5"/>
  <c r="E1632" i="5"/>
  <c r="V1633" i="5"/>
  <c r="E1633" i="5"/>
  <c r="X1633" i="5" s="1"/>
  <c r="V1634" i="5"/>
  <c r="E1634" i="5"/>
  <c r="V1635" i="5"/>
  <c r="E1635" i="5"/>
  <c r="X1635" i="5" s="1"/>
  <c r="V1636" i="5"/>
  <c r="E1636" i="5"/>
  <c r="V1637" i="5"/>
  <c r="E1637" i="5"/>
  <c r="X1637" i="5" s="1"/>
  <c r="V1638" i="5"/>
  <c r="E1638" i="5"/>
  <c r="X1638" i="5" s="1"/>
  <c r="V1639" i="5"/>
  <c r="E1639" i="5"/>
  <c r="V1640" i="5"/>
  <c r="E1640" i="5"/>
  <c r="V1641" i="5"/>
  <c r="E1641" i="5"/>
  <c r="V1642" i="5"/>
  <c r="E1642" i="5"/>
  <c r="V1643" i="5"/>
  <c r="E1643" i="5"/>
  <c r="V1644" i="5"/>
  <c r="E1644" i="5"/>
  <c r="X1644" i="5" s="1"/>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V1654" i="5"/>
  <c r="E1654" i="5"/>
  <c r="V1655" i="5"/>
  <c r="E1655" i="5"/>
  <c r="X1655" i="5" s="1"/>
  <c r="V1656" i="5"/>
  <c r="E1656" i="5"/>
  <c r="X1656" i="5" s="1"/>
  <c r="V1657" i="5"/>
  <c r="E1657" i="5"/>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X1686" i="5" s="1"/>
  <c r="V1687" i="5"/>
  <c r="E1687" i="5"/>
  <c r="X1687" i="5" s="1"/>
  <c r="V1688" i="5"/>
  <c r="E1688" i="5"/>
  <c r="V1689" i="5"/>
  <c r="E1689" i="5"/>
  <c r="V1690" i="5"/>
  <c r="E1690" i="5"/>
  <c r="V1691" i="5"/>
  <c r="E1691" i="5"/>
  <c r="X1691" i="5" s="1"/>
  <c r="V1692" i="5"/>
  <c r="E1692" i="5"/>
  <c r="X1692" i="5" s="1"/>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V1702" i="5"/>
  <c r="E1702" i="5"/>
  <c r="V1703" i="5"/>
  <c r="E1703" i="5"/>
  <c r="X1703" i="5" s="1"/>
  <c r="V1704" i="5"/>
  <c r="E1704" i="5"/>
  <c r="V1705" i="5"/>
  <c r="E1705" i="5"/>
  <c r="X1705" i="5" s="1"/>
  <c r="V1706" i="5"/>
  <c r="E1706" i="5"/>
  <c r="V1707" i="5"/>
  <c r="E1707" i="5"/>
  <c r="X1707" i="5" s="1"/>
  <c r="V1708" i="5"/>
  <c r="E1708" i="5"/>
  <c r="V1709" i="5"/>
  <c r="E1709" i="5"/>
  <c r="V1710" i="5"/>
  <c r="E1710" i="5"/>
  <c r="X1710" i="5" s="1"/>
  <c r="V1711" i="5"/>
  <c r="E1711" i="5"/>
  <c r="X1711" i="5" s="1"/>
  <c r="V1712" i="5"/>
  <c r="E1712" i="5"/>
  <c r="X1712" i="5" s="1"/>
  <c r="V1713" i="5"/>
  <c r="E1713" i="5"/>
  <c r="V1714" i="5"/>
  <c r="E1714" i="5"/>
  <c r="V1715" i="5"/>
  <c r="E1715" i="5"/>
  <c r="X1715" i="5" s="1"/>
  <c r="V1716" i="5"/>
  <c r="E1716" i="5"/>
  <c r="X1716" i="5" s="1"/>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V1727" i="5"/>
  <c r="E1727" i="5"/>
  <c r="X1727" i="5" s="1"/>
  <c r="V1728" i="5"/>
  <c r="E1728" i="5"/>
  <c r="V1729" i="5"/>
  <c r="E1729" i="5"/>
  <c r="V1730" i="5"/>
  <c r="E1730" i="5"/>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X1758" i="5" s="1"/>
  <c r="V1759" i="5"/>
  <c r="E1759" i="5"/>
  <c r="X1759" i="5" s="1"/>
  <c r="V1760" i="5"/>
  <c r="E1760" i="5"/>
  <c r="X1760" i="5" s="1"/>
  <c r="V1761" i="5"/>
  <c r="E1761" i="5"/>
  <c r="V1762" i="5"/>
  <c r="E1762" i="5"/>
  <c r="V1763" i="5"/>
  <c r="E1763" i="5"/>
  <c r="X1763" i="5" s="1"/>
  <c r="V1764" i="5"/>
  <c r="E1764" i="5"/>
  <c r="X1764" i="5" s="1"/>
  <c r="V1765" i="5"/>
  <c r="E1765" i="5"/>
  <c r="X1765" i="5" s="1"/>
  <c r="V1766" i="5"/>
  <c r="E1766" i="5"/>
  <c r="V1767" i="5"/>
  <c r="E1767" i="5"/>
  <c r="X1767" i="5" s="1"/>
  <c r="V1768" i="5"/>
  <c r="E1768" i="5"/>
  <c r="V1769" i="5"/>
  <c r="E1769" i="5"/>
  <c r="X1769" i="5" s="1"/>
  <c r="V1770" i="5"/>
  <c r="E1770" i="5"/>
  <c r="V1771" i="5"/>
  <c r="E1771" i="5"/>
  <c r="V1772" i="5"/>
  <c r="E1772" i="5"/>
  <c r="X1772" i="5" s="1"/>
  <c r="V1773" i="5"/>
  <c r="E1773" i="5"/>
  <c r="X1773" i="5" s="1"/>
  <c r="V1774" i="5"/>
  <c r="E1774" i="5"/>
  <c r="V1775" i="5"/>
  <c r="E1775" i="5"/>
  <c r="X1775" i="5" s="1"/>
  <c r="V1776" i="5"/>
  <c r="E1776" i="5"/>
  <c r="X1776" i="5" s="1"/>
  <c r="V1777" i="5"/>
  <c r="E1777" i="5"/>
  <c r="X1777" i="5" s="1"/>
  <c r="V1778" i="5"/>
  <c r="E1778" i="5"/>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V1788" i="5"/>
  <c r="E1788" i="5"/>
  <c r="X1788" i="5" s="1"/>
  <c r="V1789" i="5"/>
  <c r="E1789" i="5"/>
  <c r="X1789" i="5" s="1"/>
  <c r="V1790" i="5"/>
  <c r="E1790" i="5"/>
  <c r="X1790" i="5" s="1"/>
  <c r="V1791" i="5"/>
  <c r="E1791" i="5"/>
  <c r="X1791" i="5" s="1"/>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V1810" i="5"/>
  <c r="E1810" i="5"/>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V1819" i="5"/>
  <c r="E1819" i="5"/>
  <c r="X1819" i="5" s="1"/>
  <c r="V1820" i="5"/>
  <c r="E1820" i="5"/>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V1835" i="5"/>
  <c r="E1835" i="5"/>
  <c r="X1835" i="5" s="1"/>
  <c r="V1836" i="5"/>
  <c r="E1836" i="5"/>
  <c r="V1837" i="5"/>
  <c r="E1837" i="5"/>
  <c r="X1837" i="5" s="1"/>
  <c r="V1838" i="5"/>
  <c r="E1838" i="5"/>
  <c r="V1839" i="5"/>
  <c r="E1839" i="5"/>
  <c r="X1839" i="5" s="1"/>
  <c r="V1840" i="5"/>
  <c r="E1840" i="5"/>
  <c r="V1841" i="5"/>
  <c r="E1841" i="5"/>
  <c r="X1841" i="5" s="1"/>
  <c r="V1842" i="5"/>
  <c r="E1842" i="5"/>
  <c r="X1842" i="5" s="1"/>
  <c r="V1843" i="5"/>
  <c r="E1843" i="5"/>
  <c r="X1843" i="5" s="1"/>
  <c r="V1844" i="5"/>
  <c r="E1844" i="5"/>
  <c r="V1845" i="5"/>
  <c r="E1845" i="5"/>
  <c r="X1845" i="5" s="1"/>
  <c r="V1846" i="5"/>
  <c r="E1846" i="5"/>
  <c r="V1847" i="5"/>
  <c r="E1847" i="5"/>
  <c r="X1847" i="5" s="1"/>
  <c r="V1848" i="5"/>
  <c r="E1848" i="5"/>
  <c r="X1848" i="5" s="1"/>
  <c r="V1849" i="5"/>
  <c r="E1849" i="5"/>
  <c r="X1849" i="5" s="1"/>
  <c r="V1850" i="5"/>
  <c r="E1850" i="5"/>
  <c r="X1850" i="5" s="1"/>
  <c r="V1851" i="5"/>
  <c r="E1851" i="5"/>
  <c r="X1851" i="5" s="1"/>
  <c r="V1852" i="5"/>
  <c r="E1852" i="5"/>
  <c r="V1853" i="5"/>
  <c r="E1853" i="5"/>
  <c r="V1854" i="5"/>
  <c r="E1854" i="5"/>
  <c r="V1855" i="5"/>
  <c r="E1855" i="5"/>
  <c r="X1855" i="5" s="1"/>
  <c r="V1856" i="5"/>
  <c r="E1856" i="5"/>
  <c r="V1857" i="5"/>
  <c r="E1857" i="5"/>
  <c r="V1858" i="5"/>
  <c r="E1858" i="5"/>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V1919" i="5"/>
  <c r="E1919" i="5"/>
  <c r="X1919" i="5" s="1"/>
  <c r="V1920" i="5"/>
  <c r="E1920" i="5"/>
  <c r="X1920" i="5" s="1"/>
  <c r="V1921" i="5"/>
  <c r="E1921" i="5"/>
  <c r="X1921" i="5" s="1"/>
  <c r="V1922" i="5"/>
  <c r="E1922" i="5"/>
  <c r="V1923" i="5"/>
  <c r="E1923" i="5"/>
  <c r="X1923" i="5" s="1"/>
  <c r="V1924" i="5"/>
  <c r="E1924" i="5"/>
  <c r="V1925" i="5"/>
  <c r="E1925" i="5"/>
  <c r="X1925" i="5" s="1"/>
  <c r="V1926" i="5"/>
  <c r="E1926" i="5"/>
  <c r="X1926" i="5" s="1"/>
  <c r="V1927" i="5"/>
  <c r="E1927" i="5"/>
  <c r="X1927" i="5" s="1"/>
  <c r="V1928" i="5"/>
  <c r="E1928" i="5"/>
  <c r="V1929" i="5"/>
  <c r="E1929" i="5"/>
  <c r="V1930" i="5"/>
  <c r="E1930" i="5"/>
  <c r="V1931" i="5"/>
  <c r="E1931" i="5"/>
  <c r="V1932" i="5"/>
  <c r="E1932" i="5"/>
  <c r="X1932" i="5" s="1"/>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V1942" i="5"/>
  <c r="E1942" i="5"/>
  <c r="V1943" i="5"/>
  <c r="E1943" i="5"/>
  <c r="X1943" i="5" s="1"/>
  <c r="V1944" i="5"/>
  <c r="E1944" i="5"/>
  <c r="X1944" i="5" s="1"/>
  <c r="V1945" i="5"/>
  <c r="E1945" i="5"/>
  <c r="X1945" i="5" s="1"/>
  <c r="V1946" i="5"/>
  <c r="E1946" i="5"/>
  <c r="V1947" i="5"/>
  <c r="E1947" i="5"/>
  <c r="X1947" i="5" s="1"/>
  <c r="V1948" i="5"/>
  <c r="E1948" i="5"/>
  <c r="V1949" i="5"/>
  <c r="E1949" i="5"/>
  <c r="X1949" i="5" s="1"/>
  <c r="V1950" i="5"/>
  <c r="E1950" i="5"/>
  <c r="X1950" i="5" s="1"/>
  <c r="V1951" i="5"/>
  <c r="E1951" i="5"/>
  <c r="X1951" i="5" s="1"/>
  <c r="V1952" i="5"/>
  <c r="E1952" i="5"/>
  <c r="X1952" i="5" s="1"/>
  <c r="V1953" i="5"/>
  <c r="E1953" i="5"/>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V1978" i="5"/>
  <c r="E1978" i="5"/>
  <c r="V1979" i="5"/>
  <c r="E1979" i="5"/>
  <c r="X1979" i="5" s="1"/>
  <c r="V1980" i="5"/>
  <c r="E1980" i="5"/>
  <c r="X1980" i="5" s="1"/>
  <c r="V1981" i="5"/>
  <c r="E1981" i="5"/>
  <c r="X1981" i="5" s="1"/>
  <c r="V1982" i="5"/>
  <c r="E1982" i="5"/>
  <c r="V1983" i="5"/>
  <c r="E1983" i="5"/>
  <c r="X1983" i="5" s="1"/>
  <c r="V1984" i="5"/>
  <c r="E1984" i="5"/>
  <c r="V1985" i="5"/>
  <c r="E1985" i="5"/>
  <c r="X1985" i="5" s="1"/>
  <c r="V1986" i="5"/>
  <c r="E1986" i="5"/>
  <c r="X1986" i="5" s="1"/>
  <c r="V1987" i="5"/>
  <c r="E1987" i="5"/>
  <c r="X1987" i="5" s="1"/>
  <c r="V1988" i="5"/>
  <c r="E1988" i="5"/>
  <c r="X1988" i="5" s="1"/>
  <c r="V1989" i="5"/>
  <c r="E1989" i="5"/>
  <c r="V1990" i="5"/>
  <c r="E1990" i="5"/>
  <c r="V1991" i="5"/>
  <c r="E1991" i="5"/>
  <c r="X1991" i="5" s="1"/>
  <c r="V1992" i="5"/>
  <c r="E1992" i="5"/>
  <c r="X1992" i="5" s="1"/>
  <c r="V1993" i="5"/>
  <c r="E1993" i="5"/>
  <c r="X1993" i="5" s="1"/>
  <c r="V1994" i="5"/>
  <c r="E1994" i="5"/>
  <c r="V1995" i="5"/>
  <c r="E1995" i="5"/>
  <c r="X1995" i="5" s="1"/>
  <c r="V1996" i="5"/>
  <c r="E1996" i="5"/>
  <c r="V1997" i="5"/>
  <c r="E1997" i="5"/>
  <c r="V1998" i="5"/>
  <c r="E1998" i="5"/>
  <c r="V1999" i="5"/>
  <c r="E1999" i="5"/>
  <c r="X1999" i="5" s="1"/>
  <c r="V2000" i="5"/>
  <c r="E2000" i="5"/>
  <c r="V2001" i="5"/>
  <c r="E2001" i="5"/>
  <c r="V2002" i="5"/>
  <c r="E2002" i="5"/>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X2012" i="5" s="1"/>
  <c r="V2013" i="5"/>
  <c r="E2013" i="5"/>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X2022" i="5" s="1"/>
  <c r="V2023" i="5"/>
  <c r="E2023" i="5"/>
  <c r="X2023" i="5" s="1"/>
  <c r="V2024" i="5"/>
  <c r="E2024" i="5"/>
  <c r="X2024" i="5" s="1"/>
  <c r="V2025" i="5"/>
  <c r="E2025" i="5"/>
  <c r="V2026" i="5"/>
  <c r="E2026" i="5"/>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V2036" i="5"/>
  <c r="E2036" i="5"/>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V2050" i="5"/>
  <c r="E2050" i="5"/>
  <c r="V2051" i="5"/>
  <c r="E2051" i="5"/>
  <c r="X2051" i="5" s="1"/>
  <c r="V2052" i="5"/>
  <c r="E2052" i="5"/>
  <c r="V2053" i="5"/>
  <c r="E2053" i="5"/>
  <c r="X2053" i="5" s="1"/>
  <c r="V2054" i="5"/>
  <c r="E2054" i="5"/>
  <c r="V2055" i="5"/>
  <c r="E2055" i="5"/>
  <c r="V2056" i="5"/>
  <c r="E2056" i="5"/>
  <c r="V2057" i="5"/>
  <c r="E2057" i="5"/>
  <c r="X2057" i="5" s="1"/>
  <c r="V2058" i="5"/>
  <c r="E2058" i="5"/>
  <c r="X2058" i="5" s="1"/>
  <c r="V2059" i="5"/>
  <c r="E2059" i="5"/>
  <c r="X2059" i="5" s="1"/>
  <c r="V2060" i="5"/>
  <c r="E2060" i="5"/>
  <c r="X2060" i="5" s="1"/>
  <c r="V2061" i="5"/>
  <c r="E2061" i="5"/>
  <c r="V2062" i="5"/>
  <c r="E2062" i="5"/>
  <c r="V2063" i="5"/>
  <c r="E2063" i="5"/>
  <c r="X2063" i="5" s="1"/>
  <c r="V2064" i="5"/>
  <c r="E2064" i="5"/>
  <c r="X2064" i="5" s="1"/>
  <c r="V2065" i="5"/>
  <c r="E2065" i="5"/>
  <c r="X2065" i="5" s="1"/>
  <c r="V2066" i="5"/>
  <c r="E2066" i="5"/>
  <c r="V2067" i="5"/>
  <c r="E2067" i="5"/>
  <c r="V2068" i="5"/>
  <c r="E2068" i="5"/>
  <c r="V2069" i="5"/>
  <c r="E2069" i="5"/>
  <c r="X2069" i="5" s="1"/>
  <c r="V2070" i="5"/>
  <c r="E2070" i="5"/>
  <c r="X2070" i="5" s="1"/>
  <c r="V2071" i="5"/>
  <c r="E2071" i="5"/>
  <c r="V2072" i="5"/>
  <c r="E2072" i="5"/>
  <c r="V2073" i="5"/>
  <c r="E2073" i="5"/>
  <c r="V2074" i="5"/>
  <c r="E2074" i="5"/>
  <c r="V2075" i="5"/>
  <c r="E2075" i="5"/>
  <c r="X2075" i="5" s="1"/>
  <c r="V2076" i="5"/>
  <c r="E2076" i="5"/>
  <c r="X2076" i="5" s="1"/>
  <c r="V2077" i="5"/>
  <c r="E2077" i="5"/>
  <c r="X2077" i="5" s="1"/>
  <c r="V2078" i="5"/>
  <c r="E2078" i="5"/>
  <c r="X2078" i="5" s="1"/>
  <c r="V2079" i="5"/>
  <c r="E2079" i="5"/>
  <c r="V2080" i="5"/>
  <c r="E2080" i="5"/>
  <c r="V2081" i="5"/>
  <c r="E2081" i="5"/>
  <c r="X2081" i="5" s="1"/>
  <c r="V2082" i="5"/>
  <c r="E2082" i="5"/>
  <c r="X2082" i="5" s="1"/>
  <c r="V2083" i="5"/>
  <c r="E2083" i="5"/>
  <c r="X2083" i="5" s="1"/>
  <c r="V2084" i="5"/>
  <c r="E2084" i="5"/>
  <c r="X2084" i="5" s="1"/>
  <c r="V2085" i="5"/>
  <c r="E2085" i="5"/>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V2098" i="5"/>
  <c r="E2098" i="5"/>
  <c r="V2099" i="5"/>
  <c r="E2099" i="5"/>
  <c r="X2099" i="5" s="1"/>
  <c r="V2100" i="5"/>
  <c r="E2100" i="5"/>
  <c r="X2100" i="5" s="1"/>
  <c r="V2101" i="5"/>
  <c r="E2101" i="5"/>
  <c r="X2101" i="5" s="1"/>
  <c r="V2102" i="5"/>
  <c r="E2102" i="5"/>
  <c r="V2103" i="5"/>
  <c r="E2103" i="5"/>
  <c r="X2103" i="5" s="1"/>
  <c r="V2104" i="5"/>
  <c r="E2104" i="5"/>
  <c r="V2105" i="5"/>
  <c r="E2105" i="5"/>
  <c r="X2105" i="5" s="1"/>
  <c r="V2106" i="5"/>
  <c r="E2106" i="5"/>
  <c r="X2106" i="5" s="1"/>
  <c r="V2107" i="5"/>
  <c r="E2107" i="5"/>
  <c r="X2107" i="5" s="1"/>
  <c r="V2108" i="5"/>
  <c r="E2108" i="5"/>
  <c r="V2109" i="5"/>
  <c r="E2109" i="5"/>
  <c r="V2110" i="5"/>
  <c r="E2110" i="5"/>
  <c r="V2111" i="5"/>
  <c r="E2111" i="5"/>
  <c r="X2111" i="5" s="1"/>
  <c r="V2112" i="5"/>
  <c r="E2112" i="5"/>
  <c r="X2112" i="5" s="1"/>
  <c r="V2113" i="5"/>
  <c r="E2113" i="5"/>
  <c r="X2113" i="5" s="1"/>
  <c r="V2114" i="5"/>
  <c r="E2114" i="5"/>
  <c r="X2114" i="5" s="1"/>
  <c r="V2115" i="5"/>
  <c r="E2115" i="5"/>
  <c r="V2116" i="5"/>
  <c r="E2116" i="5"/>
  <c r="V2117" i="5"/>
  <c r="E2117" i="5"/>
  <c r="X2117" i="5" s="1"/>
  <c r="V2118" i="5"/>
  <c r="E2118" i="5"/>
  <c r="X2118" i="5" s="1"/>
  <c r="V2119" i="5"/>
  <c r="E2119" i="5"/>
  <c r="X2119" i="5" s="1"/>
  <c r="V2120" i="5"/>
  <c r="E2120" i="5"/>
  <c r="V2121" i="5"/>
  <c r="E2121" i="5"/>
  <c r="V2122" i="5"/>
  <c r="E2122" i="5"/>
  <c r="V2123" i="5"/>
  <c r="E2123" i="5"/>
  <c r="X2123" i="5" s="1"/>
  <c r="V2124" i="5"/>
  <c r="E2124" i="5"/>
  <c r="V2125" i="5"/>
  <c r="E2125" i="5"/>
  <c r="V2126" i="5"/>
  <c r="E2126" i="5"/>
  <c r="V2127" i="5"/>
  <c r="E2127" i="5"/>
  <c r="V2128" i="5"/>
  <c r="E2128" i="5"/>
  <c r="V2129" i="5"/>
  <c r="E2129" i="5"/>
  <c r="X2129" i="5" s="1"/>
  <c r="V2130" i="5"/>
  <c r="E2130" i="5"/>
  <c r="X2130" i="5" s="1"/>
  <c r="V2131" i="5"/>
  <c r="E2131" i="5"/>
  <c r="X2131" i="5" s="1"/>
  <c r="V2132" i="5"/>
  <c r="E2132" i="5"/>
  <c r="X2132" i="5" s="1"/>
  <c r="V2133" i="5"/>
  <c r="E2133" i="5"/>
  <c r="X2133" i="5" s="1"/>
  <c r="V2134" i="5"/>
  <c r="E2134" i="5"/>
  <c r="V2135" i="5"/>
  <c r="E2135" i="5"/>
  <c r="X2135" i="5" s="1"/>
  <c r="V2136" i="5"/>
  <c r="E2136" i="5"/>
  <c r="X2136" i="5" s="1"/>
  <c r="V2137" i="5"/>
  <c r="E2137" i="5"/>
  <c r="X2137" i="5" s="1"/>
  <c r="V2138" i="5"/>
  <c r="E2138" i="5"/>
  <c r="V2139" i="5"/>
  <c r="E2139" i="5"/>
  <c r="V2140" i="5"/>
  <c r="E2140" i="5"/>
  <c r="V2141" i="5"/>
  <c r="E2141" i="5"/>
  <c r="X2141" i="5" s="1"/>
  <c r="V2142" i="5"/>
  <c r="E2142" i="5"/>
  <c r="X2142" i="5" s="1"/>
  <c r="V2143" i="5"/>
  <c r="E2143" i="5"/>
  <c r="X2143" i="5" s="1"/>
  <c r="V2144" i="5"/>
  <c r="E2144" i="5"/>
  <c r="V2145" i="5"/>
  <c r="E2145" i="5"/>
  <c r="X2145" i="5" s="1"/>
  <c r="V2146" i="5"/>
  <c r="E2146" i="5"/>
  <c r="V2147" i="5"/>
  <c r="E2147" i="5"/>
  <c r="X2147" i="5" s="1"/>
  <c r="V2148" i="5"/>
  <c r="E2148" i="5"/>
  <c r="X2148" i="5" s="1"/>
  <c r="V2149" i="5"/>
  <c r="E2149" i="5"/>
  <c r="X2149" i="5" s="1"/>
  <c r="V2150" i="5"/>
  <c r="E2150" i="5"/>
  <c r="V2151" i="5"/>
  <c r="E2151" i="5"/>
  <c r="V2152" i="5"/>
  <c r="E2152" i="5"/>
  <c r="V2153" i="5"/>
  <c r="E2153" i="5"/>
  <c r="X2153" i="5" s="1"/>
  <c r="V2154" i="5"/>
  <c r="E2154" i="5"/>
  <c r="V2155" i="5"/>
  <c r="E2155" i="5"/>
  <c r="V2156" i="5"/>
  <c r="E2156" i="5"/>
  <c r="V2157" i="5"/>
  <c r="E2157" i="5"/>
  <c r="V2158" i="5"/>
  <c r="E2158" i="5"/>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V2170" i="5"/>
  <c r="E2170" i="5"/>
  <c r="V2171" i="5"/>
  <c r="E2171" i="5"/>
  <c r="X2171" i="5" s="1"/>
  <c r="V2172" i="5"/>
  <c r="E2172" i="5"/>
  <c r="X2172" i="5" s="1"/>
  <c r="V2173" i="5"/>
  <c r="E2173" i="5"/>
  <c r="X2173" i="5" s="1"/>
  <c r="V2174" i="5"/>
  <c r="E2174" i="5"/>
  <c r="V2175" i="5"/>
  <c r="E2175" i="5"/>
  <c r="X2175" i="5" s="1"/>
  <c r="V2176" i="5"/>
  <c r="E2176" i="5"/>
  <c r="V2177" i="5"/>
  <c r="E2177" i="5"/>
  <c r="X2177" i="5" s="1"/>
  <c r="V2178" i="5"/>
  <c r="E2178" i="5"/>
  <c r="X2178" i="5" s="1"/>
  <c r="V2179" i="5"/>
  <c r="E2179" i="5"/>
  <c r="X2179" i="5" s="1"/>
  <c r="V2180" i="5"/>
  <c r="E2180" i="5"/>
  <c r="V2181" i="5"/>
  <c r="E2181" i="5"/>
  <c r="V2182" i="5"/>
  <c r="E2182" i="5"/>
  <c r="V2183" i="5"/>
  <c r="E2183" i="5"/>
  <c r="X2183" i="5" s="1"/>
  <c r="V2184" i="5"/>
  <c r="E2184" i="5"/>
  <c r="X2184" i="5" s="1"/>
  <c r="V2185" i="5"/>
  <c r="E2185" i="5"/>
  <c r="V2186" i="5"/>
  <c r="E2186" i="5"/>
  <c r="V2187" i="5"/>
  <c r="E2187" i="5"/>
  <c r="V2188" i="5"/>
  <c r="E2188" i="5"/>
  <c r="V2189" i="5"/>
  <c r="E2189" i="5"/>
  <c r="X2189" i="5" s="1"/>
  <c r="V2190" i="5"/>
  <c r="E2190" i="5"/>
  <c r="X2190" i="5" s="1"/>
  <c r="V2191" i="5"/>
  <c r="E2191" i="5"/>
  <c r="X2191" i="5" s="1"/>
  <c r="V2192" i="5"/>
  <c r="E2192" i="5"/>
  <c r="X2192" i="5" s="1"/>
  <c r="V2193" i="5"/>
  <c r="E2193" i="5"/>
  <c r="V2194" i="5"/>
  <c r="E2194" i="5"/>
  <c r="V2195" i="5"/>
  <c r="E2195" i="5"/>
  <c r="X2195" i="5" s="1"/>
  <c r="V2196" i="5"/>
  <c r="E2196" i="5"/>
  <c r="X2196" i="5" s="1"/>
  <c r="V2197" i="5"/>
  <c r="E2197" i="5"/>
  <c r="X2197" i="5" s="1"/>
  <c r="V2198" i="5"/>
  <c r="E2198" i="5"/>
  <c r="V2199" i="5"/>
  <c r="E2199" i="5"/>
  <c r="V2200" i="5"/>
  <c r="E2200" i="5"/>
  <c r="V2201" i="5"/>
  <c r="E2201" i="5"/>
  <c r="X2201" i="5" s="1"/>
  <c r="V2202" i="5"/>
  <c r="E2202" i="5"/>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V2213" i="5"/>
  <c r="E2213" i="5"/>
  <c r="X2213" i="5" s="1"/>
  <c r="V2214" i="5"/>
  <c r="E2214" i="5"/>
  <c r="V2215" i="5"/>
  <c r="E2215" i="5"/>
  <c r="X2215" i="5" s="1"/>
  <c r="V2216" i="5"/>
  <c r="E2216" i="5"/>
  <c r="V2217" i="5"/>
  <c r="E2217" i="5"/>
  <c r="V2218" i="5"/>
  <c r="E2218" i="5"/>
  <c r="V2219" i="5"/>
  <c r="E2219" i="5"/>
  <c r="X2219" i="5" s="1"/>
  <c r="V2220" i="5"/>
  <c r="E2220" i="5"/>
  <c r="X2220" i="5" s="1"/>
  <c r="V2221" i="5"/>
  <c r="E2221" i="5"/>
  <c r="X2221" i="5" s="1"/>
  <c r="V2222" i="5"/>
  <c r="E2222" i="5"/>
  <c r="X2222" i="5" s="1"/>
  <c r="V2223" i="5"/>
  <c r="E2223" i="5"/>
  <c r="V2224" i="5"/>
  <c r="E2224" i="5"/>
  <c r="V2225" i="5"/>
  <c r="E2225" i="5"/>
  <c r="X2225" i="5" s="1"/>
  <c r="V2226" i="5"/>
  <c r="E2226" i="5"/>
  <c r="X2226" i="5" s="1"/>
  <c r="V2227" i="5"/>
  <c r="E2227" i="5"/>
  <c r="X2227" i="5" s="1"/>
  <c r="V2228" i="5"/>
  <c r="E2228" i="5"/>
  <c r="V2229" i="5"/>
  <c r="E2229" i="5"/>
  <c r="V2230" i="5"/>
  <c r="E2230" i="5"/>
  <c r="V2231" i="5"/>
  <c r="E2231" i="5"/>
  <c r="X2231" i="5" s="1"/>
  <c r="V2232" i="5"/>
  <c r="E2232" i="5"/>
  <c r="V2233" i="5"/>
  <c r="E2233" i="5"/>
  <c r="X2233" i="5" s="1"/>
  <c r="V2234" i="5"/>
  <c r="E2234" i="5"/>
  <c r="V2235" i="5"/>
  <c r="E2235" i="5"/>
  <c r="V2236" i="5"/>
  <c r="E2236" i="5"/>
  <c r="V2237" i="5"/>
  <c r="E2237" i="5"/>
  <c r="X2237" i="5" s="1"/>
  <c r="V2238" i="5"/>
  <c r="E2238" i="5"/>
  <c r="X2238" i="5" s="1"/>
  <c r="V2239" i="5"/>
  <c r="E2239" i="5"/>
  <c r="X2239" i="5" s="1"/>
  <c r="V2240" i="5"/>
  <c r="E2240" i="5"/>
  <c r="X2240" i="5" s="1"/>
  <c r="V2241" i="5"/>
  <c r="E2241" i="5"/>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X2250" i="5" s="1"/>
  <c r="V2251" i="5"/>
  <c r="E2251" i="5"/>
  <c r="X2251" i="5" s="1"/>
  <c r="V2252" i="5"/>
  <c r="E2252" i="5"/>
  <c r="V2253" i="5"/>
  <c r="E2253" i="5"/>
  <c r="X2253" i="5" s="1"/>
  <c r="V2254" i="5"/>
  <c r="E2254" i="5"/>
  <c r="V2255" i="5"/>
  <c r="E2255" i="5"/>
  <c r="X2255" i="5" s="1"/>
  <c r="V2256" i="5"/>
  <c r="E2256" i="5"/>
  <c r="X2256" i="5" s="1"/>
  <c r="V2257" i="5"/>
  <c r="E2257" i="5"/>
  <c r="X2257" i="5" s="1"/>
  <c r="V2258" i="5"/>
  <c r="E2258" i="5"/>
  <c r="V2259" i="5"/>
  <c r="E2259" i="5"/>
  <c r="V2260" i="5"/>
  <c r="E2260" i="5"/>
  <c r="V2261" i="5"/>
  <c r="E2261" i="5"/>
  <c r="X2261" i="5" s="1"/>
  <c r="V2262" i="5"/>
  <c r="E2262" i="5"/>
  <c r="X2262" i="5" s="1"/>
  <c r="V2263" i="5"/>
  <c r="E2263" i="5"/>
  <c r="V2264" i="5"/>
  <c r="E2264" i="5"/>
  <c r="V2265" i="5"/>
  <c r="E2265" i="5"/>
  <c r="V2266" i="5"/>
  <c r="E2266" i="5"/>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V2278" i="5"/>
  <c r="E2278" i="5"/>
  <c r="V2279" i="5"/>
  <c r="E2279" i="5"/>
  <c r="X2279" i="5" s="1"/>
  <c r="V2280" i="5"/>
  <c r="E2280" i="5"/>
  <c r="V2281" i="5"/>
  <c r="E2281" i="5"/>
  <c r="X2281" i="5" s="1"/>
  <c r="V2282" i="5"/>
  <c r="E2282" i="5"/>
  <c r="V2283" i="5"/>
  <c r="E2283" i="5"/>
  <c r="V2284" i="5"/>
  <c r="E2284" i="5"/>
  <c r="V2285" i="5"/>
  <c r="E2285" i="5"/>
  <c r="X2285" i="5" s="1"/>
  <c r="V2286" i="5"/>
  <c r="E2286" i="5"/>
  <c r="X2286" i="5" s="1"/>
  <c r="V2287" i="5"/>
  <c r="E2287" i="5"/>
  <c r="X2287" i="5" s="1"/>
  <c r="V2288" i="5"/>
  <c r="E2288" i="5"/>
  <c r="V2289" i="5"/>
  <c r="E2289" i="5"/>
  <c r="V2290" i="5"/>
  <c r="E2290" i="5"/>
  <c r="V2291" i="5"/>
  <c r="E2291" i="5"/>
  <c r="X2291" i="5" s="1"/>
  <c r="V2292" i="5"/>
  <c r="E2292" i="5"/>
  <c r="X2292" i="5" s="1"/>
  <c r="V2293" i="5"/>
  <c r="E2293" i="5"/>
  <c r="V2294" i="5"/>
  <c r="E2294" i="5"/>
  <c r="V2295" i="5"/>
  <c r="E2295" i="5"/>
  <c r="V2296" i="5"/>
  <c r="E2296" i="5"/>
  <c r="V2297" i="5"/>
  <c r="E2297" i="5"/>
  <c r="X2297" i="5" s="1"/>
  <c r="V2298" i="5"/>
  <c r="E2298" i="5"/>
  <c r="X2298" i="5" s="1"/>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V2307" i="5"/>
  <c r="E2307" i="5"/>
  <c r="V2308" i="5"/>
  <c r="E2308" i="5"/>
  <c r="V2309" i="5"/>
  <c r="E2309" i="5"/>
  <c r="X2309" i="5" s="1"/>
  <c r="V2310" i="5"/>
  <c r="E2310" i="5"/>
  <c r="V2311" i="5"/>
  <c r="E2311" i="5"/>
  <c r="X2311" i="5" s="1"/>
  <c r="V2312" i="5"/>
  <c r="E2312" i="5"/>
  <c r="V2313" i="5"/>
  <c r="E2313" i="5"/>
  <c r="V2314" i="5"/>
  <c r="E2314" i="5"/>
  <c r="V2315" i="5"/>
  <c r="E2315" i="5"/>
  <c r="X2315" i="5" s="1"/>
  <c r="V2316" i="5"/>
  <c r="E2316" i="5"/>
  <c r="X2316" i="5" s="1"/>
  <c r="V2317" i="5"/>
  <c r="E2317" i="5"/>
  <c r="X2317" i="5" s="1"/>
  <c r="V2318" i="5"/>
  <c r="E2318" i="5"/>
  <c r="V2319" i="5"/>
  <c r="E2319" i="5"/>
  <c r="X2319" i="5" s="1"/>
  <c r="V2320" i="5"/>
  <c r="E2320" i="5"/>
  <c r="V2321" i="5"/>
  <c r="E2321" i="5"/>
  <c r="X2321" i="5" s="1"/>
  <c r="V2322" i="5"/>
  <c r="E2322" i="5"/>
  <c r="V2323" i="5"/>
  <c r="E2323" i="5"/>
  <c r="X2323" i="5" s="1"/>
  <c r="V2324" i="5"/>
  <c r="E2324" i="5"/>
  <c r="V2325" i="5"/>
  <c r="E2325" i="5"/>
  <c r="V2326" i="5"/>
  <c r="E2326" i="5"/>
  <c r="V2327" i="5"/>
  <c r="E2327" i="5"/>
  <c r="X2327" i="5" s="1"/>
  <c r="V2328" i="5"/>
  <c r="E2328" i="5"/>
  <c r="X2328" i="5" s="1"/>
  <c r="V2329" i="5"/>
  <c r="E2329" i="5"/>
  <c r="X2329" i="5" s="1"/>
  <c r="V2330" i="5"/>
  <c r="E2330" i="5"/>
  <c r="X2330" i="5" s="1"/>
  <c r="V2331" i="5"/>
  <c r="E2331" i="5"/>
  <c r="V2332" i="5"/>
  <c r="E2332" i="5"/>
  <c r="V2333" i="5"/>
  <c r="E2333" i="5"/>
  <c r="X2333" i="5" s="1"/>
  <c r="V2334" i="5"/>
  <c r="E2334" i="5"/>
  <c r="X2334" i="5" s="1"/>
  <c r="V2335" i="5"/>
  <c r="E2335" i="5"/>
  <c r="X2335" i="5" s="1"/>
  <c r="V2336" i="5"/>
  <c r="E2336" i="5"/>
  <c r="V2337" i="5"/>
  <c r="E2337" i="5"/>
  <c r="V2338" i="5"/>
  <c r="E2338" i="5"/>
  <c r="V2339" i="5"/>
  <c r="E2339" i="5"/>
  <c r="X2339" i="5" s="1"/>
  <c r="V2340" i="5"/>
  <c r="E2340" i="5"/>
  <c r="V2341" i="5"/>
  <c r="E2341" i="5"/>
  <c r="V2342" i="5"/>
  <c r="E2342" i="5"/>
  <c r="V2343" i="5"/>
  <c r="E2343" i="5"/>
  <c r="V2344" i="5"/>
  <c r="E2344" i="5"/>
  <c r="V2345" i="5"/>
  <c r="E2345" i="5"/>
  <c r="X2345" i="5" s="1"/>
  <c r="V2346" i="5"/>
  <c r="E2346" i="5"/>
  <c r="X2346" i="5" s="1"/>
  <c r="V2347" i="5"/>
  <c r="E2347" i="5"/>
  <c r="X2347" i="5" s="1"/>
  <c r="V2348" i="5"/>
  <c r="E2348" i="5"/>
  <c r="X2348" i="5" s="1"/>
  <c r="V2349" i="5"/>
  <c r="E2349" i="5"/>
  <c r="X2349" i="5" s="1"/>
  <c r="V2350" i="5"/>
  <c r="E2350" i="5"/>
  <c r="V2351" i="5"/>
  <c r="E2351" i="5"/>
  <c r="X2351" i="5" s="1"/>
  <c r="V2352" i="5"/>
  <c r="E2352" i="5"/>
  <c r="X2352" i="5" s="1"/>
  <c r="V2353" i="5"/>
  <c r="E2353" i="5"/>
  <c r="X2353" i="5" s="1"/>
  <c r="V2354" i="5"/>
  <c r="E2354" i="5"/>
  <c r="V2355" i="5"/>
  <c r="E2355" i="5"/>
  <c r="V2356" i="5"/>
  <c r="E2356" i="5"/>
  <c r="V2357" i="5"/>
  <c r="E2357" i="5"/>
  <c r="X2357" i="5" s="1"/>
  <c r="V2358" i="5"/>
  <c r="E2358" i="5"/>
  <c r="X2358" i="5" s="1"/>
  <c r="V2359" i="5"/>
  <c r="E2359" i="5"/>
  <c r="X2359" i="5" s="1"/>
  <c r="V2360" i="5"/>
  <c r="E2360" i="5"/>
  <c r="V2361" i="5"/>
  <c r="E2361" i="5"/>
  <c r="X2361" i="5" s="1"/>
  <c r="V2362" i="5"/>
  <c r="E2362" i="5"/>
  <c r="V2363" i="5"/>
  <c r="E2363" i="5"/>
  <c r="X2363" i="5" s="1"/>
  <c r="V2364" i="5"/>
  <c r="E2364" i="5"/>
  <c r="X2364" i="5" s="1"/>
  <c r="V2365" i="5"/>
  <c r="E2365" i="5"/>
  <c r="X2365" i="5" s="1"/>
  <c r="V2366" i="5"/>
  <c r="E2366" i="5"/>
  <c r="V2367" i="5"/>
  <c r="E2367" i="5"/>
  <c r="V2368" i="5"/>
  <c r="E2368" i="5"/>
  <c r="V2369" i="5"/>
  <c r="E2369" i="5"/>
  <c r="X2369" i="5" s="1"/>
  <c r="V2370" i="5"/>
  <c r="E2370" i="5"/>
  <c r="V2371" i="5"/>
  <c r="E2371" i="5"/>
  <c r="V2372" i="5"/>
  <c r="E2372" i="5"/>
  <c r="V2373" i="5"/>
  <c r="E2373" i="5"/>
  <c r="V2374" i="5"/>
  <c r="E2374" i="5"/>
  <c r="V2375" i="5"/>
  <c r="E2375" i="5"/>
  <c r="X2375" i="5" s="1"/>
  <c r="V2376" i="5"/>
  <c r="E2376" i="5"/>
  <c r="X2376" i="5" s="1"/>
  <c r="V2377" i="5"/>
  <c r="E2377" i="5"/>
  <c r="X2377" i="5" s="1"/>
  <c r="V2378" i="5"/>
  <c r="E2378" i="5"/>
  <c r="X2378" i="5" s="1"/>
  <c r="V2379" i="5"/>
  <c r="E2379" i="5"/>
  <c r="V2380" i="5"/>
  <c r="E2380" i="5"/>
  <c r="V2381" i="5"/>
  <c r="E2381" i="5"/>
  <c r="X2381" i="5" s="1"/>
  <c r="V2382" i="5"/>
  <c r="E2382" i="5"/>
  <c r="V2383" i="5"/>
  <c r="E2383" i="5"/>
  <c r="X2383" i="5" s="1"/>
  <c r="V2384" i="5"/>
  <c r="E2384" i="5"/>
  <c r="V2385" i="5"/>
  <c r="E2385" i="5"/>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V2398" i="5"/>
  <c r="E2398" i="5"/>
  <c r="V2399" i="5"/>
  <c r="E2399" i="5"/>
  <c r="X2399" i="5" s="1"/>
  <c r="V2400" i="5"/>
  <c r="E2400" i="5"/>
  <c r="V2401" i="5"/>
  <c r="E2401" i="5"/>
  <c r="X2401" i="5" s="1"/>
  <c r="V2402" i="5"/>
  <c r="E2402" i="5"/>
  <c r="V2403" i="5"/>
  <c r="E2403" i="5"/>
  <c r="V2404" i="5"/>
  <c r="E2404" i="5"/>
  <c r="V2405" i="5"/>
  <c r="E2405" i="5"/>
  <c r="X2405" i="5" s="1"/>
  <c r="V2406" i="5"/>
  <c r="E2406" i="5"/>
  <c r="X2406" i="5" s="1"/>
  <c r="V2407" i="5"/>
  <c r="E2407" i="5"/>
  <c r="X2407" i="5" s="1"/>
  <c r="V2408" i="5"/>
  <c r="E2408" i="5"/>
  <c r="V2409" i="5"/>
  <c r="E2409" i="5"/>
  <c r="V2410" i="5"/>
  <c r="E2410" i="5"/>
  <c r="V2411" i="5"/>
  <c r="E2411" i="5"/>
  <c r="X2411" i="5" s="1"/>
  <c r="V2412" i="5"/>
  <c r="E2412" i="5"/>
  <c r="X2412" i="5" s="1"/>
  <c r="V2413" i="5"/>
  <c r="E2413" i="5"/>
  <c r="V2414" i="5"/>
  <c r="E2414" i="5"/>
  <c r="V2415" i="5"/>
  <c r="E2415" i="5"/>
  <c r="V2416" i="5"/>
  <c r="E2416" i="5"/>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V2428" i="5"/>
  <c r="E2428" i="5"/>
  <c r="V2429" i="5"/>
  <c r="E2429" i="5"/>
  <c r="X2429" i="5" s="1"/>
  <c r="V2430" i="5"/>
  <c r="E2430" i="5"/>
  <c r="X2430" i="5" s="1"/>
  <c r="V2431" i="5"/>
  <c r="E2431" i="5"/>
  <c r="X2431" i="5" s="1"/>
  <c r="V2432" i="5"/>
  <c r="E2432" i="5"/>
  <c r="V2433" i="5"/>
  <c r="E2433" i="5"/>
  <c r="X2433" i="5" s="1"/>
  <c r="V2434" i="5"/>
  <c r="E2434" i="5"/>
  <c r="V2435" i="5"/>
  <c r="E2435" i="5"/>
  <c r="X2435" i="5" s="1"/>
  <c r="V2436" i="5"/>
  <c r="E2436" i="5"/>
  <c r="X2436" i="5" s="1"/>
  <c r="V2437" i="5"/>
  <c r="E2437" i="5"/>
  <c r="X2437" i="5" s="1"/>
  <c r="V2438" i="5"/>
  <c r="E2438" i="5"/>
  <c r="V2439" i="5"/>
  <c r="E2439" i="5"/>
  <c r="V2440" i="5"/>
  <c r="E2440" i="5"/>
  <c r="V2441" i="5"/>
  <c r="E2441" i="5"/>
  <c r="X2441" i="5" s="1"/>
  <c r="V2442" i="5"/>
  <c r="E2442" i="5"/>
  <c r="V2443" i="5"/>
  <c r="E2443" i="5"/>
  <c r="V2444" i="5"/>
  <c r="E2444" i="5"/>
  <c r="V2445" i="5"/>
  <c r="E2445" i="5"/>
  <c r="V2446" i="5"/>
  <c r="E2446" i="5"/>
  <c r="V2447" i="5"/>
  <c r="E2447" i="5"/>
  <c r="X2447" i="5" s="1"/>
  <c r="V2448" i="5"/>
  <c r="E2448" i="5"/>
  <c r="X2448" i="5" s="1"/>
  <c r="V2449" i="5"/>
  <c r="E2449" i="5"/>
  <c r="X2449" i="5" s="1"/>
  <c r="V2450" i="5"/>
  <c r="E2450" i="5"/>
  <c r="X2450" i="5" s="1"/>
  <c r="V2451" i="5"/>
  <c r="E2451" i="5"/>
  <c r="V2452" i="5"/>
  <c r="E2452" i="5"/>
  <c r="V2453" i="5"/>
  <c r="E2453" i="5"/>
  <c r="X2453" i="5" s="1"/>
  <c r="V2454" i="5"/>
  <c r="E2454" i="5"/>
  <c r="V2455" i="5"/>
  <c r="E2455" i="5"/>
  <c r="X2455" i="5" s="1"/>
  <c r="V2456" i="5"/>
  <c r="E2456" i="5"/>
  <c r="V2457" i="5"/>
  <c r="E2457" i="5"/>
  <c r="V2458" i="5"/>
  <c r="E2458" i="5"/>
  <c r="V2459" i="5"/>
  <c r="E2459" i="5"/>
  <c r="X2459" i="5" s="1"/>
  <c r="V2460" i="5"/>
  <c r="E2460" i="5"/>
  <c r="X2460" i="5" s="1"/>
  <c r="V2461" i="5"/>
  <c r="E2461" i="5"/>
  <c r="X2461" i="5" s="1"/>
  <c r="V2462" i="5"/>
  <c r="E2462" i="5"/>
  <c r="X2462" i="5" s="1"/>
  <c r="V2463" i="5"/>
  <c r="E2463" i="5"/>
  <c r="V2464" i="5"/>
  <c r="E2464" i="5"/>
  <c r="V2465" i="5"/>
  <c r="E2465" i="5"/>
  <c r="X2465" i="5" s="1"/>
  <c r="V2466" i="5"/>
  <c r="E2466" i="5"/>
  <c r="X2466" i="5" s="1"/>
  <c r="V2467" i="5"/>
  <c r="E2467" i="5"/>
  <c r="X2467" i="5" s="1"/>
  <c r="V2468" i="5"/>
  <c r="E2468" i="5"/>
  <c r="V2469" i="5"/>
  <c r="E2469" i="5"/>
  <c r="V2470" i="5"/>
  <c r="E2470" i="5"/>
  <c r="V2471" i="5"/>
  <c r="E2471" i="5"/>
  <c r="X2471" i="5" s="1"/>
  <c r="V2472" i="5"/>
  <c r="E2472" i="5"/>
  <c r="V2473" i="5"/>
  <c r="E2473" i="5"/>
  <c r="X2473" i="5" s="1"/>
  <c r="V2474" i="5"/>
  <c r="E2474" i="5"/>
  <c r="V2475" i="5"/>
  <c r="E2475" i="5"/>
  <c r="V2476" i="5"/>
  <c r="E2476" i="5"/>
  <c r="V2477" i="5"/>
  <c r="E2477" i="5"/>
  <c r="X2477" i="5" s="1"/>
  <c r="V2478" i="5"/>
  <c r="E2478" i="5"/>
  <c r="X2478" i="5" s="1"/>
  <c r="V2479" i="5"/>
  <c r="E2479" i="5"/>
  <c r="X2479" i="5" s="1"/>
  <c r="V2480" i="5"/>
  <c r="E2480" i="5"/>
  <c r="V2481" i="5"/>
  <c r="E2481" i="5"/>
  <c r="V2482" i="5"/>
  <c r="E2482" i="5"/>
  <c r="V2483" i="5"/>
  <c r="E2483" i="5"/>
  <c r="X2483" i="5" s="1"/>
  <c r="V2484" i="5"/>
  <c r="E2484" i="5"/>
  <c r="X2484" i="5" s="1"/>
  <c r="V2485" i="5"/>
  <c r="E2485" i="5"/>
  <c r="V2486" i="5"/>
  <c r="E2486" i="5"/>
  <c r="V2487" i="5"/>
  <c r="E2487" i="5"/>
  <c r="V2488" i="5"/>
  <c r="E2488" i="5"/>
  <c r="V2489" i="5"/>
  <c r="E2489" i="5"/>
  <c r="X2489" i="5" s="1"/>
  <c r="V2490" i="5"/>
  <c r="E2490" i="5"/>
  <c r="X2490" i="5" s="1"/>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E2499" i="5"/>
  <c r="V2504" i="5"/>
  <c r="E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C33" i="6" s="1"/>
  <c r="I32" i="6"/>
  <c r="J32" i="6"/>
  <c r="I31" i="6"/>
  <c r="J31" i="6"/>
  <c r="I30" i="6"/>
  <c r="J30" i="6"/>
  <c r="I29" i="6"/>
  <c r="J29" i="6"/>
  <c r="C29" i="6" s="1"/>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C116" i="6" s="1"/>
  <c r="I116" i="6"/>
  <c r="K114" i="6"/>
  <c r="J112" i="6"/>
  <c r="I112" i="6"/>
  <c r="G112" i="6"/>
  <c r="H112" i="6"/>
  <c r="J88" i="6"/>
  <c r="C88" i="6" s="1"/>
  <c r="J87" i="6"/>
  <c r="J86" i="6"/>
  <c r="J85" i="6"/>
  <c r="J77" i="6"/>
  <c r="C77" i="6" s="1"/>
  <c r="J76" i="6"/>
  <c r="C76" i="6" s="1"/>
  <c r="J66" i="6"/>
  <c r="J65" i="6"/>
  <c r="J64" i="6"/>
  <c r="J63" i="6"/>
  <c r="J55" i="6"/>
  <c r="J54" i="6"/>
  <c r="J53" i="6"/>
  <c r="C53" i="6" s="1"/>
  <c r="J52" i="6"/>
  <c r="J51" i="6"/>
  <c r="C51" i="6" s="1"/>
  <c r="J44" i="6"/>
  <c r="J43" i="6"/>
  <c r="J42" i="6"/>
  <c r="C42" i="6" s="1"/>
  <c r="J41" i="6"/>
  <c r="D112" i="6"/>
  <c r="C107" i="6"/>
  <c r="C106" i="6"/>
  <c r="C105" i="6"/>
  <c r="C104" i="6"/>
  <c r="I103" i="6"/>
  <c r="J103" i="6"/>
  <c r="I102" i="6"/>
  <c r="J102" i="6"/>
  <c r="I101" i="6"/>
  <c r="J101" i="6"/>
  <c r="C101" i="6" s="1"/>
  <c r="I100" i="6"/>
  <c r="J100" i="6"/>
  <c r="C92" i="6"/>
  <c r="C91" i="6"/>
  <c r="C90" i="6"/>
  <c r="C89" i="6"/>
  <c r="I88" i="6"/>
  <c r="I87" i="6"/>
  <c r="I86" i="6"/>
  <c r="I85" i="6"/>
  <c r="I84" i="6"/>
  <c r="J84" i="6"/>
  <c r="C84" i="6" s="1"/>
  <c r="C81" i="6"/>
  <c r="C80" i="6"/>
  <c r="C79" i="6"/>
  <c r="C78" i="6"/>
  <c r="I77" i="6"/>
  <c r="I76" i="6"/>
  <c r="I75" i="6"/>
  <c r="I74" i="6"/>
  <c r="I73" i="6"/>
  <c r="C70" i="6"/>
  <c r="C69" i="6"/>
  <c r="C68" i="6"/>
  <c r="C67" i="6"/>
  <c r="I66" i="6"/>
  <c r="I65" i="6"/>
  <c r="I64" i="6"/>
  <c r="I63" i="6"/>
  <c r="I62" i="6"/>
  <c r="J62" i="6"/>
  <c r="C62" i="6" s="1"/>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C19" i="6" s="1"/>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C9" i="6" s="1"/>
  <c r="I10" i="6"/>
  <c r="J10" i="6"/>
  <c r="I11" i="6"/>
  <c r="J11" i="6"/>
  <c r="C11" i="6" s="1"/>
  <c r="I12" i="6"/>
  <c r="J12" i="6"/>
  <c r="I13" i="6"/>
  <c r="I15" i="6"/>
  <c r="J15" i="6"/>
  <c r="I17" i="6"/>
  <c r="J17" i="6"/>
  <c r="I18" i="6"/>
  <c r="J18" i="6"/>
  <c r="I19" i="6"/>
  <c r="I20" i="6"/>
  <c r="J20" i="6"/>
  <c r="C20" i="6" s="1"/>
  <c r="I28" i="6"/>
  <c r="J28" i="6"/>
  <c r="I39" i="6"/>
  <c r="J39" i="6"/>
  <c r="I50" i="6"/>
  <c r="J50" i="6"/>
  <c r="I61" i="6"/>
  <c r="J61" i="6"/>
  <c r="C61" i="6" s="1"/>
  <c r="J72" i="6"/>
  <c r="J83" i="6"/>
  <c r="I94" i="6"/>
  <c r="J94" i="6"/>
  <c r="I95" i="6"/>
  <c r="J95" i="6"/>
  <c r="I96" i="6"/>
  <c r="J96" i="6"/>
  <c r="I98" i="6"/>
  <c r="J98" i="6"/>
  <c r="I99" i="6"/>
  <c r="J99" i="6"/>
  <c r="C99" i="6" s="1"/>
  <c r="I108" i="6"/>
  <c r="J108" i="6"/>
  <c r="I109" i="6"/>
  <c r="J109" i="6"/>
  <c r="C109" i="6" s="1"/>
  <c r="I110" i="6"/>
  <c r="J110" i="6"/>
  <c r="I111" i="6"/>
  <c r="J111" i="6"/>
  <c r="I114" i="6"/>
  <c r="J114" i="6"/>
  <c r="I115" i="6"/>
  <c r="J115" i="6"/>
  <c r="C115" i="6" s="1"/>
  <c r="X14" i="5"/>
  <c r="X16" i="5"/>
  <c r="X18" i="5"/>
  <c r="X19" i="5"/>
  <c r="X20" i="5"/>
  <c r="X21" i="5"/>
  <c r="X22" i="5"/>
  <c r="X32" i="5"/>
  <c r="X34" i="5"/>
  <c r="X38" i="5"/>
  <c r="X40" i="5"/>
  <c r="X44" i="5"/>
  <c r="X46" i="5"/>
  <c r="X50" i="5"/>
  <c r="X58" i="5"/>
  <c r="X64" i="5"/>
  <c r="X69" i="5"/>
  <c r="X70" i="5"/>
  <c r="X73" i="5"/>
  <c r="X74" i="5"/>
  <c r="X82" i="5"/>
  <c r="X88" i="5"/>
  <c r="X94" i="5"/>
  <c r="X98" i="5"/>
  <c r="X100" i="5"/>
  <c r="X104" i="5"/>
  <c r="X112" i="5"/>
  <c r="X117" i="5"/>
  <c r="X118" i="5"/>
  <c r="X122" i="5"/>
  <c r="X123" i="5"/>
  <c r="X124" i="5"/>
  <c r="X129" i="5"/>
  <c r="X130" i="5"/>
  <c r="X136" i="5"/>
  <c r="X140" i="5"/>
  <c r="X146" i="5"/>
  <c r="X148" i="5"/>
  <c r="X149" i="5"/>
  <c r="X158" i="5"/>
  <c r="X160" i="5"/>
  <c r="X164" i="5"/>
  <c r="X166" i="5"/>
  <c r="X170" i="5"/>
  <c r="X174" i="5"/>
  <c r="X178" i="5"/>
  <c r="X182" i="5"/>
  <c r="X184" i="5"/>
  <c r="X188" i="5"/>
  <c r="X190" i="5"/>
  <c r="X194" i="5"/>
  <c r="X196" i="5"/>
  <c r="X200" i="5"/>
  <c r="X202" i="5"/>
  <c r="X206" i="5"/>
  <c r="X208" i="5"/>
  <c r="X218" i="5"/>
  <c r="X226" i="5"/>
  <c r="X230" i="5"/>
  <c r="X232" i="5"/>
  <c r="X234" i="5"/>
  <c r="X238" i="5"/>
  <c r="X242" i="5"/>
  <c r="X243" i="5"/>
  <c r="X249" i="5"/>
  <c r="X256" i="5"/>
  <c r="X260" i="5"/>
  <c r="X262" i="5"/>
  <c r="X265" i="5"/>
  <c r="X266" i="5"/>
  <c r="X268" i="5"/>
  <c r="X273" i="5"/>
  <c r="X274" i="5"/>
  <c r="X279" i="5"/>
  <c r="X280" i="5"/>
  <c r="X282" i="5"/>
  <c r="X292" i="5"/>
  <c r="X295" i="5"/>
  <c r="X296" i="5"/>
  <c r="X297" i="5"/>
  <c r="X304" i="5"/>
  <c r="X309" i="5"/>
  <c r="X310" i="5"/>
  <c r="X315" i="5"/>
  <c r="X318" i="5"/>
  <c r="X319" i="5"/>
  <c r="X320" i="5"/>
  <c r="X322" i="5"/>
  <c r="X323" i="5"/>
  <c r="X327" i="5"/>
  <c r="X328" i="5"/>
  <c r="X334" i="5"/>
  <c r="X338" i="5"/>
  <c r="X339" i="5"/>
  <c r="X340" i="5"/>
  <c r="X342" i="5"/>
  <c r="X344" i="5"/>
  <c r="X346" i="5"/>
  <c r="X352" i="5"/>
  <c r="X357" i="5"/>
  <c r="X368" i="5"/>
  <c r="X369" i="5"/>
  <c r="X370" i="5"/>
  <c r="X373" i="5"/>
  <c r="X376" i="5"/>
  <c r="X380" i="5"/>
  <c r="X382" i="5"/>
  <c r="X392" i="5"/>
  <c r="X393" i="5"/>
  <c r="X398" i="5"/>
  <c r="X400" i="5"/>
  <c r="X403" i="5"/>
  <c r="X405" i="5"/>
  <c r="X406" i="5"/>
  <c r="X411" i="5"/>
  <c r="X412" i="5"/>
  <c r="X416" i="5"/>
  <c r="X418" i="5"/>
  <c r="X423" i="5"/>
  <c r="X424" i="5"/>
  <c r="X428" i="5"/>
  <c r="X429" i="5"/>
  <c r="X434" i="5"/>
  <c r="X436" i="5"/>
  <c r="X440" i="5"/>
  <c r="X442" i="5"/>
  <c r="X446" i="5"/>
  <c r="X450" i="5"/>
  <c r="X451" i="5"/>
  <c r="X452" i="5"/>
  <c r="X453" i="5"/>
  <c r="X454" i="5"/>
  <c r="X459" i="5"/>
  <c r="X460" i="5"/>
  <c r="X464" i="5"/>
  <c r="X465" i="5"/>
  <c r="X466" i="5"/>
  <c r="X469" i="5"/>
  <c r="X470" i="5"/>
  <c r="X471" i="5"/>
  <c r="X472" i="5"/>
  <c r="X476" i="5"/>
  <c r="X483" i="5"/>
  <c r="X489" i="5"/>
  <c r="X494" i="5"/>
  <c r="X496" i="5"/>
  <c r="X498" i="5"/>
  <c r="X500" i="5"/>
  <c r="X502" i="5"/>
  <c r="X506" i="5"/>
  <c r="X513" i="5"/>
  <c r="X524" i="5"/>
  <c r="X525" i="5"/>
  <c r="X526" i="5"/>
  <c r="X529" i="5"/>
  <c r="X532" i="5"/>
  <c r="X536" i="5"/>
  <c r="X538" i="5"/>
  <c r="X543" i="5"/>
  <c r="X544" i="5"/>
  <c r="X546" i="5"/>
  <c r="X548" i="5"/>
  <c r="X555" i="5"/>
  <c r="X556" i="5"/>
  <c r="X560" i="5"/>
  <c r="X568" i="5"/>
  <c r="X573" i="5"/>
  <c r="X574" i="5"/>
  <c r="X575" i="5"/>
  <c r="X578" i="5"/>
  <c r="X579" i="5"/>
  <c r="X582" i="5"/>
  <c r="X584" i="5"/>
  <c r="X586" i="5"/>
  <c r="X598" i="5"/>
  <c r="X602" i="5"/>
  <c r="X604" i="5"/>
  <c r="X606" i="5"/>
  <c r="X607" i="5"/>
  <c r="X608" i="5"/>
  <c r="X610" i="5"/>
  <c r="X615" i="5"/>
  <c r="X623" i="5"/>
  <c r="X626" i="5"/>
  <c r="X628" i="5"/>
  <c r="X630" i="5"/>
  <c r="X632" i="5"/>
  <c r="X637" i="5"/>
  <c r="X638" i="5"/>
  <c r="X640" i="5"/>
  <c r="X644" i="5"/>
  <c r="X645" i="5"/>
  <c r="X646" i="5"/>
  <c r="X652" i="5"/>
  <c r="X656" i="5"/>
  <c r="X657" i="5"/>
  <c r="X658" i="5"/>
  <c r="X662" i="5"/>
  <c r="X666" i="5"/>
  <c r="X670" i="5"/>
  <c r="X674" i="5"/>
  <c r="X675" i="5"/>
  <c r="X676" i="5"/>
  <c r="X680" i="5"/>
  <c r="X688" i="5"/>
  <c r="X689" i="5"/>
  <c r="X691" i="5"/>
  <c r="X694" i="5"/>
  <c r="X698" i="5"/>
  <c r="X705" i="5"/>
  <c r="X706" i="5"/>
  <c r="X712" i="5"/>
  <c r="X716" i="5"/>
  <c r="X718" i="5"/>
  <c r="X721" i="5"/>
  <c r="X722" i="5"/>
  <c r="X724" i="5"/>
  <c r="X728" i="5"/>
  <c r="X730" i="5"/>
  <c r="X735" i="5"/>
  <c r="X742" i="5"/>
  <c r="X745" i="5"/>
  <c r="X746" i="5"/>
  <c r="X748" i="5"/>
  <c r="X760" i="5"/>
  <c r="X764" i="5"/>
  <c r="X765" i="5"/>
  <c r="X766" i="5"/>
  <c r="X770" i="5"/>
  <c r="X774" i="5"/>
  <c r="X776" i="5"/>
  <c r="X778" i="5"/>
  <c r="X782" i="5"/>
  <c r="X784" i="5"/>
  <c r="X790" i="5"/>
  <c r="X794" i="5"/>
  <c r="X796" i="5"/>
  <c r="X805" i="5"/>
  <c r="X806" i="5"/>
  <c r="X808" i="5"/>
  <c r="X813" i="5"/>
  <c r="X818" i="5"/>
  <c r="X826" i="5"/>
  <c r="X830" i="5"/>
  <c r="X832" i="5"/>
  <c r="X834" i="5"/>
  <c r="X835" i="5"/>
  <c r="X836" i="5"/>
  <c r="X837" i="5"/>
  <c r="X838" i="5"/>
  <c r="X850" i="5"/>
  <c r="X854" i="5"/>
  <c r="X860" i="5"/>
  <c r="X862" i="5"/>
  <c r="X865" i="5"/>
  <c r="X866" i="5"/>
  <c r="X867" i="5"/>
  <c r="X868" i="5"/>
  <c r="X878" i="5"/>
  <c r="X880" i="5"/>
  <c r="X884" i="5"/>
  <c r="X892" i="5"/>
  <c r="X893" i="5"/>
  <c r="X896" i="5"/>
  <c r="X897" i="5"/>
  <c r="X898" i="5"/>
  <c r="X902" i="5"/>
  <c r="X904" i="5"/>
  <c r="X910" i="5"/>
  <c r="X911" i="5"/>
  <c r="X914" i="5"/>
  <c r="X918" i="5"/>
  <c r="X919" i="5"/>
  <c r="X920" i="5"/>
  <c r="X921" i="5"/>
  <c r="X928" i="5"/>
  <c r="X934" i="5"/>
  <c r="X939" i="5"/>
  <c r="X943" i="5"/>
  <c r="X944" i="5"/>
  <c r="X952" i="5"/>
  <c r="X956" i="5"/>
  <c r="X958" i="5"/>
  <c r="X964" i="5"/>
  <c r="X969" i="5"/>
  <c r="X970" i="5"/>
  <c r="X973" i="5"/>
  <c r="X974" i="5"/>
  <c r="X976" i="5"/>
  <c r="X982" i="5"/>
  <c r="X987" i="5"/>
  <c r="X992" i="5"/>
  <c r="X994" i="5"/>
  <c r="X996" i="5"/>
  <c r="X997" i="5"/>
  <c r="X998" i="5"/>
  <c r="X1005" i="5"/>
  <c r="X1006" i="5"/>
  <c r="X1007" i="5"/>
  <c r="X1010" i="5"/>
  <c r="X1011" i="5"/>
  <c r="X1014" i="5"/>
  <c r="X1018" i="5"/>
  <c r="X1026" i="5"/>
  <c r="X1028" i="5"/>
  <c r="X1029" i="5"/>
  <c r="X1034" i="5"/>
  <c r="X1037" i="5"/>
  <c r="X1042" i="5"/>
  <c r="X1046" i="5"/>
  <c r="X1047" i="5"/>
  <c r="X1051" i="5"/>
  <c r="X1052" i="5"/>
  <c r="X1058" i="5"/>
  <c r="X1064" i="5"/>
  <c r="X1066" i="5"/>
  <c r="X1070" i="5"/>
  <c r="X1078" i="5"/>
  <c r="X1080" i="5"/>
  <c r="X1083" i="5"/>
  <c r="X1089" i="5"/>
  <c r="X1090" i="5"/>
  <c r="X1094" i="5"/>
  <c r="X1097" i="5"/>
  <c r="X1101" i="5"/>
  <c r="X1102" i="5"/>
  <c r="X1107" i="5"/>
  <c r="X1112" i="5"/>
  <c r="X1114" i="5"/>
  <c r="X1122" i="5"/>
  <c r="X1125" i="5"/>
  <c r="X1126" i="5"/>
  <c r="X1128" i="5"/>
  <c r="X1130" i="5"/>
  <c r="X1131" i="5"/>
  <c r="X1138" i="5"/>
  <c r="X1148" i="5"/>
  <c r="X1149" i="5"/>
  <c r="X1152" i="5"/>
  <c r="X1154" i="5"/>
  <c r="X1162" i="5"/>
  <c r="X1172" i="5"/>
  <c r="X1173" i="5"/>
  <c r="X1176" i="5"/>
  <c r="X1177" i="5"/>
  <c r="X1179" i="5"/>
  <c r="X1186" i="5"/>
  <c r="X1190" i="5"/>
  <c r="X1197" i="5"/>
  <c r="X1202" i="5"/>
  <c r="X1203" i="5"/>
  <c r="X1207" i="5"/>
  <c r="X1209" i="5"/>
  <c r="X1210" i="5"/>
  <c r="X1220" i="5"/>
  <c r="X1222" i="5"/>
  <c r="X1226" i="5"/>
  <c r="X1232" i="5"/>
  <c r="X1234" i="5"/>
  <c r="X1238" i="5"/>
  <c r="X1244" i="5"/>
  <c r="X1246" i="5"/>
  <c r="X1256" i="5"/>
  <c r="X1257" i="5"/>
  <c r="X1258" i="5"/>
  <c r="X1270" i="5"/>
  <c r="X1275" i="5"/>
  <c r="X1280" i="5"/>
  <c r="X1282" i="5"/>
  <c r="X1285" i="5"/>
  <c r="X1287" i="5"/>
  <c r="X1293" i="5"/>
  <c r="X1298" i="5"/>
  <c r="X1306" i="5"/>
  <c r="X1308" i="5"/>
  <c r="X1311" i="5"/>
  <c r="X1315" i="5"/>
  <c r="X1317" i="5"/>
  <c r="X1323" i="5"/>
  <c r="X1330" i="5"/>
  <c r="X1335" i="5"/>
  <c r="X1341" i="5"/>
  <c r="X1345" i="5"/>
  <c r="X1346" i="5"/>
  <c r="X1347" i="5"/>
  <c r="X1353" i="5"/>
  <c r="X1354" i="5"/>
  <c r="X1358" i="5"/>
  <c r="X1362" i="5"/>
  <c r="X1365" i="5"/>
  <c r="X1366" i="5"/>
  <c r="X1378" i="5"/>
  <c r="X1382" i="5"/>
  <c r="X1386" i="5"/>
  <c r="X1388" i="5"/>
  <c r="X1390" i="5"/>
  <c r="X1391" i="5"/>
  <c r="X1394" i="5"/>
  <c r="X1395" i="5"/>
  <c r="X1401" i="5"/>
  <c r="X1402" i="5"/>
  <c r="X1410" i="5"/>
  <c r="X1412" i="5"/>
  <c r="X1414" i="5"/>
  <c r="X1416" i="5"/>
  <c r="X1418" i="5"/>
  <c r="X1419" i="5"/>
  <c r="X1426" i="5"/>
  <c r="X1436" i="5"/>
  <c r="X1437" i="5"/>
  <c r="X1441" i="5"/>
  <c r="X1446" i="5"/>
  <c r="X1448" i="5"/>
  <c r="X1450" i="5"/>
  <c r="X1466" i="5"/>
  <c r="X1467" i="5"/>
  <c r="X1470" i="5"/>
  <c r="X1471" i="5"/>
  <c r="X1472" i="5"/>
  <c r="X1474" i="5"/>
  <c r="X1481" i="5"/>
  <c r="X1485" i="5"/>
  <c r="X1490" i="5"/>
  <c r="X1491" i="5"/>
  <c r="X1496" i="5"/>
  <c r="X1498" i="5"/>
  <c r="X1510" i="5"/>
  <c r="X1514" i="5"/>
  <c r="X1521" i="5"/>
  <c r="X1522" i="5"/>
  <c r="X1526" i="5"/>
  <c r="X1528" i="5"/>
  <c r="X1534" i="5"/>
  <c r="X1538" i="5"/>
  <c r="X1540" i="5"/>
  <c r="X1543" i="5"/>
  <c r="X1544" i="5"/>
  <c r="X1545" i="5"/>
  <c r="X1546" i="5"/>
  <c r="X1552" i="5"/>
  <c r="X1558" i="5"/>
  <c r="X1564" i="5"/>
  <c r="X1565" i="5"/>
  <c r="X1566" i="5"/>
  <c r="X1568" i="5"/>
  <c r="X1570" i="5"/>
  <c r="X1576" i="5"/>
  <c r="X1581" i="5"/>
  <c r="X1582" i="5"/>
  <c r="X1585" i="5"/>
  <c r="X1586" i="5"/>
  <c r="X1588" i="5"/>
  <c r="X1594" i="5"/>
  <c r="X1600" i="5"/>
  <c r="X1604" i="5"/>
  <c r="X1606" i="5"/>
  <c r="X1612" i="5"/>
  <c r="X1616" i="5"/>
  <c r="X1618" i="5"/>
  <c r="X1624" i="5"/>
  <c r="X1628" i="5"/>
  <c r="X1630" i="5"/>
  <c r="X1632" i="5"/>
  <c r="X1634" i="5"/>
  <c r="X1636" i="5"/>
  <c r="X1639" i="5"/>
  <c r="X1640" i="5"/>
  <c r="X1641" i="5"/>
  <c r="X1642" i="5"/>
  <c r="X1643" i="5"/>
  <c r="X1648" i="5"/>
  <c r="X1652" i="5"/>
  <c r="X1653" i="5"/>
  <c r="X1654" i="5"/>
  <c r="X1657" i="5"/>
  <c r="X1660" i="5"/>
  <c r="X1664" i="5"/>
  <c r="X1666" i="5"/>
  <c r="X1672" i="5"/>
  <c r="X1676" i="5"/>
  <c r="X1678" i="5"/>
  <c r="X1682" i="5"/>
  <c r="X1684" i="5"/>
  <c r="X1688" i="5"/>
  <c r="X1689" i="5"/>
  <c r="X1690" i="5"/>
  <c r="X1696" i="5"/>
  <c r="X1701" i="5"/>
  <c r="X1702" i="5"/>
  <c r="X1704" i="5"/>
  <c r="X1706" i="5"/>
  <c r="X1708" i="5"/>
  <c r="X1709" i="5"/>
  <c r="X1713" i="5"/>
  <c r="X1714" i="5"/>
  <c r="X1720" i="5"/>
  <c r="X1724" i="5"/>
  <c r="X1726" i="5"/>
  <c r="X1728" i="5"/>
  <c r="X1729" i="5"/>
  <c r="X1730" i="5"/>
  <c r="X1732" i="5"/>
  <c r="X1738" i="5"/>
  <c r="X1744" i="5"/>
  <c r="X1748" i="5"/>
  <c r="X1750" i="5"/>
  <c r="X1752" i="5"/>
  <c r="X1754" i="5"/>
  <c r="X1756" i="5"/>
  <c r="X1761" i="5"/>
  <c r="X1762" i="5"/>
  <c r="X1766" i="5"/>
  <c r="X1768" i="5"/>
  <c r="X1770" i="5"/>
  <c r="X1771" i="5"/>
  <c r="X1774" i="5"/>
  <c r="X1778" i="5"/>
  <c r="X1780" i="5"/>
  <c r="X1786" i="5"/>
  <c r="X1787" i="5"/>
  <c r="X1792" i="5"/>
  <c r="X1794" i="5"/>
  <c r="X1796" i="5"/>
  <c r="X1798" i="5"/>
  <c r="X1804" i="5"/>
  <c r="X1808" i="5"/>
  <c r="X1809" i="5"/>
  <c r="X1810" i="5"/>
  <c r="X1816" i="5"/>
  <c r="X1818" i="5"/>
  <c r="X1820" i="5"/>
  <c r="X1822" i="5"/>
  <c r="X1828" i="5"/>
  <c r="X1832" i="5"/>
  <c r="X1834" i="5"/>
  <c r="X1836" i="5"/>
  <c r="X1838" i="5"/>
  <c r="X1840" i="5"/>
  <c r="X1844" i="5"/>
  <c r="X1846" i="5"/>
  <c r="X1852" i="5"/>
  <c r="X1853" i="5"/>
  <c r="X1854" i="5"/>
  <c r="X1856" i="5"/>
  <c r="X1857" i="5"/>
  <c r="X1858" i="5"/>
  <c r="X1864" i="5"/>
  <c r="X1870" i="5"/>
  <c r="X1874" i="5"/>
  <c r="X1876" i="5"/>
  <c r="X1878" i="5"/>
  <c r="X1880" i="5"/>
  <c r="X1882" i="5"/>
  <c r="X1888" i="5"/>
  <c r="X1892" i="5"/>
  <c r="X1894" i="5"/>
  <c r="X1896" i="5"/>
  <c r="X1898" i="5"/>
  <c r="X1900" i="5"/>
  <c r="X1902" i="5"/>
  <c r="X1906" i="5"/>
  <c r="X1912" i="5"/>
  <c r="X1916" i="5"/>
  <c r="X1918" i="5"/>
  <c r="X1922" i="5"/>
  <c r="X1924" i="5"/>
  <c r="X1928" i="5"/>
  <c r="X1929" i="5"/>
  <c r="X1930" i="5"/>
  <c r="X1931" i="5"/>
  <c r="X1936" i="5"/>
  <c r="X1940" i="5"/>
  <c r="X1941" i="5"/>
  <c r="X1942" i="5"/>
  <c r="X1946" i="5"/>
  <c r="X1948" i="5"/>
  <c r="X1953" i="5"/>
  <c r="X1954" i="5"/>
  <c r="X1956" i="5"/>
  <c r="X1958" i="5"/>
  <c r="X1960" i="5"/>
  <c r="X1966" i="5"/>
  <c r="X1972" i="5"/>
  <c r="X1976" i="5"/>
  <c r="X1977" i="5"/>
  <c r="X1978" i="5"/>
  <c r="X1982" i="5"/>
  <c r="X1984" i="5"/>
  <c r="X1989" i="5"/>
  <c r="X1990" i="5"/>
  <c r="X1994" i="5"/>
  <c r="X1996" i="5"/>
  <c r="X1997" i="5"/>
  <c r="X1998" i="5"/>
  <c r="X2000" i="5"/>
  <c r="X2001" i="5"/>
  <c r="X2002" i="5"/>
  <c r="X2008" i="5"/>
  <c r="X2013" i="5"/>
  <c r="X2014" i="5"/>
  <c r="X2016" i="5"/>
  <c r="X2018" i="5"/>
  <c r="X2020" i="5"/>
  <c r="X2025" i="5"/>
  <c r="X2026" i="5"/>
  <c r="X2032" i="5"/>
  <c r="X2035" i="5"/>
  <c r="X2036" i="5"/>
  <c r="X2038" i="5"/>
  <c r="X2044" i="5"/>
  <c r="X2049" i="5"/>
  <c r="X2050" i="5"/>
  <c r="X2052" i="5"/>
  <c r="X2054" i="5"/>
  <c r="X2055" i="5"/>
  <c r="X2056" i="5"/>
  <c r="X2061" i="5"/>
  <c r="X2062" i="5"/>
  <c r="X2066" i="5"/>
  <c r="X2067" i="5"/>
  <c r="X2068" i="5"/>
  <c r="X2071" i="5"/>
  <c r="X2072" i="5"/>
  <c r="X2073" i="5"/>
  <c r="X2074" i="5"/>
  <c r="X2079" i="5"/>
  <c r="X2080" i="5"/>
  <c r="X2085" i="5"/>
  <c r="X2086" i="5"/>
  <c r="X2088" i="5"/>
  <c r="X2090" i="5"/>
  <c r="X2092" i="5"/>
  <c r="X2097" i="5"/>
  <c r="X2098" i="5"/>
  <c r="X2102" i="5"/>
  <c r="X2104" i="5"/>
  <c r="X2108" i="5"/>
  <c r="X2109" i="5"/>
  <c r="X2110" i="5"/>
  <c r="X2115" i="5"/>
  <c r="X2116" i="5"/>
  <c r="X2120" i="5"/>
  <c r="X2121" i="5"/>
  <c r="X2122" i="5"/>
  <c r="X2124" i="5"/>
  <c r="X2125" i="5"/>
  <c r="X2126" i="5"/>
  <c r="X2127" i="5"/>
  <c r="X2128" i="5"/>
  <c r="X2134" i="5"/>
  <c r="X2138" i="5"/>
  <c r="X2139" i="5"/>
  <c r="X2140" i="5"/>
  <c r="X2144" i="5"/>
  <c r="X2146" i="5"/>
  <c r="X2150" i="5"/>
  <c r="X2151" i="5"/>
  <c r="X2152" i="5"/>
  <c r="X2154" i="5"/>
  <c r="X2155" i="5"/>
  <c r="X2156" i="5"/>
  <c r="X2157" i="5"/>
  <c r="X2158" i="5"/>
  <c r="X2164" i="5"/>
  <c r="X2168" i="5"/>
  <c r="X2169" i="5"/>
  <c r="X2170" i="5"/>
  <c r="X2174" i="5"/>
  <c r="X2176" i="5"/>
  <c r="X2180" i="5"/>
  <c r="X2181" i="5"/>
  <c r="X2182" i="5"/>
  <c r="X2185" i="5"/>
  <c r="X2186" i="5"/>
  <c r="X2187" i="5"/>
  <c r="X2188" i="5"/>
  <c r="X2193" i="5"/>
  <c r="X2194" i="5"/>
  <c r="X2198" i="5"/>
  <c r="X2199" i="5"/>
  <c r="X2200" i="5"/>
  <c r="X2202" i="5"/>
  <c r="X2205" i="5"/>
  <c r="X2206" i="5"/>
  <c r="X2211" i="5"/>
  <c r="X2212" i="5"/>
  <c r="X2214" i="5"/>
  <c r="X2216" i="5"/>
  <c r="X2217" i="5"/>
  <c r="X2218" i="5"/>
  <c r="X2223" i="5"/>
  <c r="X2224" i="5"/>
  <c r="X2228" i="5"/>
  <c r="X2229" i="5"/>
  <c r="X2230" i="5"/>
  <c r="X2232" i="5"/>
  <c r="X2234" i="5"/>
  <c r="X2235" i="5"/>
  <c r="X2236" i="5"/>
  <c r="X2241" i="5"/>
  <c r="X2242" i="5"/>
  <c r="X2244" i="5"/>
  <c r="X2246" i="5"/>
  <c r="X2248" i="5"/>
  <c r="X2252" i="5"/>
  <c r="X2254" i="5"/>
  <c r="X2258" i="5"/>
  <c r="X2259" i="5"/>
  <c r="X2260" i="5"/>
  <c r="X2263" i="5"/>
  <c r="X2264" i="5"/>
  <c r="X2265" i="5"/>
  <c r="X2266" i="5"/>
  <c r="X2272" i="5"/>
  <c r="X2277" i="5"/>
  <c r="X2278" i="5"/>
  <c r="X2280" i="5"/>
  <c r="X2282" i="5"/>
  <c r="X2283" i="5"/>
  <c r="X2284" i="5"/>
  <c r="X2288" i="5"/>
  <c r="X2289" i="5"/>
  <c r="X2290" i="5"/>
  <c r="X2293" i="5"/>
  <c r="X2294" i="5"/>
  <c r="X2295" i="5"/>
  <c r="X2296" i="5"/>
  <c r="X2302" i="5"/>
  <c r="X2306" i="5"/>
  <c r="X2307" i="5"/>
  <c r="X2308" i="5"/>
  <c r="X2310" i="5"/>
  <c r="X2312" i="5"/>
  <c r="X2313" i="5"/>
  <c r="X2314" i="5"/>
  <c r="X2318" i="5"/>
  <c r="X2320" i="5"/>
  <c r="X2322" i="5"/>
  <c r="X2324" i="5"/>
  <c r="X2325" i="5"/>
  <c r="X2326" i="5"/>
  <c r="X2331" i="5"/>
  <c r="X2332" i="5"/>
  <c r="X2336" i="5"/>
  <c r="X2337" i="5"/>
  <c r="X2338" i="5"/>
  <c r="X2340" i="5"/>
  <c r="X2341" i="5"/>
  <c r="X2342" i="5"/>
  <c r="X2343" i="5"/>
  <c r="X2344" i="5"/>
  <c r="X2350" i="5"/>
  <c r="X2354" i="5"/>
  <c r="X2355" i="5"/>
  <c r="X2356" i="5"/>
  <c r="X2360" i="5"/>
  <c r="X2362" i="5"/>
  <c r="X2366" i="5"/>
  <c r="X2367" i="5"/>
  <c r="X2368" i="5"/>
  <c r="X2370" i="5"/>
  <c r="X2371" i="5"/>
  <c r="X2372" i="5"/>
  <c r="X2373" i="5"/>
  <c r="X2374" i="5"/>
  <c r="X2379" i="5"/>
  <c r="X2380" i="5"/>
  <c r="X2382" i="5"/>
  <c r="X2384" i="5"/>
  <c r="X2385" i="5"/>
  <c r="X2386" i="5"/>
  <c r="X2391" i="5"/>
  <c r="X2392" i="5"/>
  <c r="X2396" i="5"/>
  <c r="X2397" i="5"/>
  <c r="X2398" i="5"/>
  <c r="X2400" i="5"/>
  <c r="X2402" i="5"/>
  <c r="X2403" i="5"/>
  <c r="X2404" i="5"/>
  <c r="X2408" i="5"/>
  <c r="X2409" i="5"/>
  <c r="X2410" i="5"/>
  <c r="X2413" i="5"/>
  <c r="X2414" i="5"/>
  <c r="X2415" i="5"/>
  <c r="X2416" i="5"/>
  <c r="X2422" i="5"/>
  <c r="X2426" i="5"/>
  <c r="X2427" i="5"/>
  <c r="X2428" i="5"/>
  <c r="X2432" i="5"/>
  <c r="X2434" i="5"/>
  <c r="X2438" i="5"/>
  <c r="X2439" i="5"/>
  <c r="X2440" i="5"/>
  <c r="X2442" i="5"/>
  <c r="X2443" i="5"/>
  <c r="X2444" i="5"/>
  <c r="X2445" i="5"/>
  <c r="X2446" i="5"/>
  <c r="X2451" i="5"/>
  <c r="X2452" i="5"/>
  <c r="X2454" i="5"/>
  <c r="X2456" i="5"/>
  <c r="X2457" i="5"/>
  <c r="X2458" i="5"/>
  <c r="X2463" i="5"/>
  <c r="X2464" i="5"/>
  <c r="X2468" i="5"/>
  <c r="X2469" i="5"/>
  <c r="X2470" i="5"/>
  <c r="X2472" i="5"/>
  <c r="X2474" i="5"/>
  <c r="X2475" i="5"/>
  <c r="X2476" i="5"/>
  <c r="X2480" i="5"/>
  <c r="X2481" i="5"/>
  <c r="X2482" i="5"/>
  <c r="X2485" i="5"/>
  <c r="X2486" i="5"/>
  <c r="X2487" i="5"/>
  <c r="X2488" i="5"/>
  <c r="X2494"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72" i="6"/>
  <c r="C83" i="6"/>
  <c r="C50" i="6"/>
  <c r="B2"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D115" i="6"/>
  <c r="F99" i="6"/>
  <c r="H99" i="6"/>
  <c r="D99" i="6"/>
  <c r="H40" i="6"/>
  <c r="C40" i="6"/>
  <c r="F51" i="6"/>
  <c r="H51" i="6"/>
  <c r="F62" i="6"/>
  <c r="H62" i="6"/>
  <c r="F73" i="6"/>
  <c r="H73" i="6"/>
  <c r="C73" i="6"/>
  <c r="F84" i="6"/>
  <c r="H84" i="6"/>
  <c r="F29" i="6"/>
  <c r="H29" i="6"/>
  <c r="K115"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G116" i="6"/>
  <c r="H116" i="6"/>
  <c r="D116" i="6"/>
  <c r="F117" i="6"/>
  <c r="A117" i="6"/>
  <c r="G117" i="6"/>
  <c r="H117" i="6"/>
  <c r="D117" i="6"/>
  <c r="C117" i="6"/>
  <c r="H41" i="6"/>
  <c r="C41" i="6"/>
  <c r="H42" i="6"/>
  <c r="F52" i="6"/>
  <c r="H52" i="6"/>
  <c r="C52" i="6"/>
  <c r="F53" i="6"/>
  <c r="H53" i="6"/>
  <c r="F63" i="6"/>
  <c r="H63" i="6"/>
  <c r="C63" i="6"/>
  <c r="F64" i="6"/>
  <c r="H64" i="6"/>
  <c r="C64" i="6"/>
  <c r="F74" i="6"/>
  <c r="H74" i="6"/>
  <c r="C74" i="6"/>
  <c r="F75" i="6"/>
  <c r="H75" i="6"/>
  <c r="C75" i="6"/>
  <c r="F85" i="6"/>
  <c r="H85" i="6"/>
  <c r="C85" i="6"/>
  <c r="F86" i="6"/>
  <c r="H86" i="6"/>
  <c r="C86" i="6"/>
  <c r="F100" i="6"/>
  <c r="H100" i="6"/>
  <c r="C100" i="6"/>
  <c r="F101" i="6"/>
  <c r="H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K119" i="6"/>
  <c r="C103" i="6"/>
  <c r="C66" i="6"/>
  <c r="C55" i="6"/>
  <c r="C44" i="6"/>
  <c r="F94" i="6"/>
  <c r="F108" i="6"/>
  <c r="H108" i="6"/>
  <c r="D108" i="6"/>
  <c r="F111" i="6"/>
  <c r="H111" i="6"/>
  <c r="D111" i="6"/>
  <c r="F110" i="6"/>
  <c r="H110" i="6"/>
  <c r="D110" i="6"/>
  <c r="H94" i="6"/>
  <c r="C94" i="6"/>
  <c r="F109" i="6"/>
  <c r="H109" i="6"/>
  <c r="C110" i="6"/>
  <c r="C111" i="6"/>
  <c r="F95" i="6"/>
  <c r="H95" i="6"/>
  <c r="D95" i="6"/>
  <c r="D94" i="6"/>
  <c r="C108" i="6"/>
  <c r="D109" i="6"/>
  <c r="F96" i="6"/>
  <c r="H96" i="6"/>
  <c r="D96" i="6"/>
  <c r="C96" i="6"/>
  <c r="C95" i="6"/>
  <c r="A119" i="6"/>
  <c r="G119" i="6"/>
  <c r="F119" i="6"/>
  <c r="H119" i="6"/>
  <c r="C119" i="6"/>
  <c r="D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c r="B135" i="4"/>
  <c r="A110" i="6" s="1"/>
  <c r="B137" i="4"/>
  <c r="A111" i="6" s="1"/>
  <c r="M39" i="4"/>
  <c r="M51" i="4"/>
  <c r="M63" i="4"/>
  <c r="M75" i="4"/>
  <c r="M87" i="4"/>
  <c r="M111" i="4"/>
  <c r="M129" i="4"/>
  <c r="D41" i="4" l="1"/>
  <c r="D65" i="4"/>
  <c r="A75" i="2"/>
  <c r="A74" i="2"/>
  <c r="A73" i="2"/>
  <c r="A72" i="2"/>
  <c r="A71" i="2"/>
  <c r="A70" i="2"/>
  <c r="A69" i="2"/>
  <c r="G77" i="4"/>
  <c r="G89" i="4"/>
  <c r="G41" i="4"/>
  <c r="G65" i="4"/>
  <c r="G124" i="6" a="1"/>
  <c r="G124" i="6" s="1"/>
  <c r="D114" i="4"/>
  <c r="D53" i="4"/>
  <c r="D77" i="4"/>
  <c r="G101" i="4"/>
  <c r="G53" i="4"/>
  <c r="G114" i="4"/>
  <c r="F124" i="6"/>
  <c r="D89" i="4"/>
  <c r="H124" i="6" l="1"/>
  <c r="C124" i="6"/>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<sst xmlns="http://schemas.openxmlformats.org/spreadsheetml/2006/main" count="28451" uniqueCount="20161">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</sst>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無断転載・再配布禁止。</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A5DDE01-05BB-41E1-8D73-28D0B1E82C05}"/>
    </customSheetView>
    <customSheetView guid="{4BDF1A28-30D5-449D-B20E-D6C97EF9FAE1}" showAutoFilter="1">
      <selection activeCell="C174" sqref="C174"/>
      <pageMargins left="0" right="0" top="0" bottom="0" header="0" footer="0"/>
      <pageSetup paperSize="9" orientation="portrait"/>
      <autoFilter ref="B1:N1" xr:uid="{65D806FC-E810-4E8B-A06C-B07680052CEE}"/>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2EF299A-7B33-4653-9D74-747DF644D354}"/>
    </customSheetView>
    <customSheetView guid="{4BDF1A28-30D5-449D-B20E-D6C97EF9FAE1}" showAutoFilter="1">
      <selection activeCell="C1" sqref="C1:D65536"/>
      <pageMargins left="0" right="0" top="0" bottom="0" header="0" footer="0"/>
      <pageSetup orientation="portrait"/>
      <autoFilter ref="B1:C1" xr:uid="{B2E9C5C4-819D-432C-99AD-15F8AA73E6FA}"/>
    </customSheetView>
  </customSheetView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RMIウェブサイト：www.responsiblemineralsinitiative.org/</v>
      </c>
      <c r="B1" s="178"/>
    </row>
    <row r="2" spans="1:2" ht="15">
      <c r="A2" s="93" t="str">
        <f ca="1">OFFSET(L!$C$1,MATCH("Instructions"&amp;ADDRESS(ROW(),COLUMN(),4),L!$A:$A,0)-1,SL,,)</f>
        <v>始めに</v>
      </c>
      <c r="B2" s="178"/>
    </row>
    <row r="3" spans="1:2" ht="168.75" customHeight="1">
      <c r="A3" s="92"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78"/>
    </row>
    <row r="4" spans="1:2" ht="16.5" customHeight="1">
      <c r="A4" s="216"/>
      <c r="B4" s="178"/>
    </row>
    <row r="5" spans="1:2" ht="42" customHeight="1">
      <c r="A5" s="217" t="str">
        <f ca="1">OFFSET(L!$C$1,MATCH("Instructions"&amp;ADDRESS(ROW(),COLUMN(),4),L!$A:$A,0)-1,SL,,)</f>
        <v>会社情報の記入（7～26行）に関する解説。
回答は英語(半角)で入力してください。</v>
      </c>
      <c r="B5" s="178"/>
    </row>
    <row r="6" spans="1:2" ht="35.25" customHeight="1">
      <c r="A6" s="93" t="str">
        <f ca="1">OFFSET(L!$C$1,MATCH("Instructions"&amp;ADDRESS(ROW(),COLUMN(),4),L!$A:$A,0)-1,SL,,)</f>
        <v>注：(*)のある欄は必須回答項目です。</v>
      </c>
      <c r="B6" s="178"/>
    </row>
    <row r="7" spans="1:2" ht="48" customHeight="1">
      <c r="A7" s="195"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78"/>
    </row>
    <row r="8" spans="1:2" ht="285">
      <c r="A8" s="195"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78"/>
    </row>
    <row r="9" spans="1:2" ht="75">
      <c r="A9" s="195" t="str">
        <f ca="1">OFFSET(L!$C$1,MATCH("Instructions"&amp;ADDRESS(ROW(),COLUMN(),4),L!$A:$A,0)-1,SL,,)</f>
        <v>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v>
      </c>
      <c r="B9" s="178"/>
    </row>
    <row r="10" spans="1:2" ht="34.5" customHeight="1">
      <c r="A10" s="92" t="str">
        <f ca="1">OFFSET(L!$C$1,MATCH("Instructions"&amp;ADDRESS(ROW(),COLUMN(),4),L!$A:$A,0)-1,SL,,)</f>
        <v>3.  貴社固有の識別番号又はコードを記入してください（DUNSナンバー、VATナンバー、顧客固有番号等）。</v>
      </c>
      <c r="B10" s="178"/>
    </row>
    <row r="11" spans="1:2" ht="20.25" customHeight="1">
      <c r="A11" s="92" t="str">
        <f ca="1">OFFSET(L!$C$1,MATCH("Instructions"&amp;ADDRESS(ROW(),COLUMN(),4),L!$A:$A,0)-1,SL,,)</f>
        <v>4. 固有の識別番号又はコードの発行元を記入してください（「DUNS」「VAT」「顧客」等）。</v>
      </c>
      <c r="B11" s="178"/>
    </row>
    <row r="12" spans="1:2" ht="20.25" customHeight="1">
      <c r="A12" s="92" t="str">
        <f ca="1">OFFSET(L!$C$1,MATCH("Instructions"&amp;ADDRESS(ROW(),COLUMN(),4),L!$A:$A,0)-1,SL,,)</f>
        <v>5. 貴社の住所を省略せずに記入してください（番地、市、州/都道府県、国、郵便番号） 。このフィールドは任意です。</v>
      </c>
      <c r="B12" s="178"/>
    </row>
    <row r="13" spans="1:2" ht="35.25" customHeight="1">
      <c r="A13" s="92" t="str">
        <f ca="1">OFFSET(L!$C$1,MATCH("Instructions"&amp;ADDRESS(ROW(),COLUMN(),4),L!$A:$A,0)-1,SL,,)</f>
        <v>6. 申告内容に関する連絡先の名前を記入してください。このフィールドは記入必須です。</v>
      </c>
      <c r="B13" s="178"/>
    </row>
    <row r="14" spans="1:2" ht="33" customHeight="1">
      <c r="A14" s="9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4" s="178"/>
    </row>
    <row r="15" spans="1:2" ht="20.25" customHeight="1">
      <c r="A15" s="92" t="str">
        <f ca="1">OFFSET(L!$C$1,MATCH("Instructions"&amp;ADDRESS(ROW(),COLUMN(),4),L!$A:$A,0)-1,SL,,)</f>
        <v>8. 連絡先電話番号を記入してください。このフィールドは記入必須です。</v>
      </c>
      <c r="B15" s="178"/>
    </row>
    <row r="16" spans="1:2" ht="49.5" customHeight="1">
      <c r="A16" s="92" t="str">
        <f ca="1">OFFSET(L!$C$1,MATCH("Instructions"&amp;ADDRESS(ROW(),COLUMN(),4),L!$A:$A,0)-1,SL,,)</f>
        <v>9.申告内容の回答責任者の名前を記入してください。連絡先と異なる人でも構いません。回答責任者を「同上」又は同様の表現は避けてください。このフィールドは記入必須です。</v>
      </c>
      <c r="B16" s="178"/>
    </row>
    <row r="17" spans="1:2" ht="32.25" customHeight="1">
      <c r="A17" s="92" t="str">
        <f ca="1">OFFSET(L!$C$1,MATCH("Instructions"&amp;ADDRESS(ROW(),COLUMN(),4),L!$A:$A,0)-1,SL,,)</f>
        <v>10. 回答責任者の役職を記入してください。このフィールドは任意です。</v>
      </c>
      <c r="B17" s="178"/>
    </row>
    <row r="18" spans="1:2" ht="30">
      <c r="A18" s="92" t="str">
        <f ca="1">OFFSET(L!$C$1,MATCH("Instructions"&amp;ADDRESS(ROW(),COLUMN(),4),L!$A:$A,0)-1,SL,,)</f>
        <v>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8" s="178"/>
    </row>
    <row r="19" spans="1:2" ht="31.5" customHeight="1">
      <c r="A19" s="92" t="str">
        <f ca="1">OFFSET(L!$C$1,MATCH("Instructions"&amp;ADDRESS(ROW(),COLUMN(),4),L!$A:$A,0)-1,SL,,)</f>
        <v>12. 回答責任者の電話番号を記入してください。このフィールドは任意です。</v>
      </c>
      <c r="B19" s="178"/>
    </row>
    <row r="20" spans="1:2" ht="35.5" customHeight="1">
      <c r="A20" s="92" t="str">
        <f ca="1">OFFSET(L!$C$1,MATCH("Instructions"&amp;ADDRESS(ROW(),COLUMN(),4),L!$A:$A,0)-1,SL,,)</f>
        <v>13. このテンプレートの作成日をDD-MMM-YYYY（例: 01-JAN-2012）の形式で記入してください。このフィールドは記入必須です。</v>
      </c>
      <c r="B20" s="178"/>
    </row>
    <row r="21" spans="1:2" ht="40.5" customHeight="1">
      <c r="A21" s="92" t="str">
        <f ca="1">OFFSET(L!$C$1,MATCH("Instructions"&amp;ADDRESS(ROW(),COLUMN(),4),L!$A:$A,0)-1,SL,,)</f>
        <v>14. 例えば、ファイル名を「会社名-日付.xlsx」として保存します（日付はYYYY-MM-DDで記述）。</v>
      </c>
      <c r="B21" s="178"/>
    </row>
    <row r="22" spans="1:2" ht="17.5" customHeight="1">
      <c r="A22" s="216"/>
      <c r="B22" s="178"/>
    </row>
    <row r="23" spans="1:2" ht="42.75" customHeight="1">
      <c r="A23" s="93" t="str">
        <f ca="1">OFFSET(L!$C$1,MATCH("Instructions"&amp;ADDRESS(ROW(),COLUMN(),4),L!$A:$A,0)-1,SL,,)</f>
        <v>デュー・ディリジェンスに関する6つの質問（28 - 107行）に対する解説。
回答は英語（半角）で入力してください。</v>
      </c>
      <c r="B23" s="178"/>
    </row>
    <row r="24" spans="1:2" ht="45">
      <c r="A24" s="93" t="str">
        <f ca="1">OFFSET(L!$C$1,MATCH("Instructions"&amp;ADDRESS(ROW(),COLUMN(),4),L!$A:$A,0)-1,SL,,)</f>
        <v>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v>
      </c>
      <c r="B24" s="178"/>
    </row>
    <row r="25" spans="1:2" ht="30.75" customHeight="1">
      <c r="A25" s="93" t="str">
        <f ca="1">OFFSET(L!$C$1,MATCH("Instructions"&amp;ADDRESS(ROW(),COLUMN(),4),L!$A:$A,0)-1,SL,,)</f>
        <v>回答を補足する必要がある場合は、備考欄に記入してください。</v>
      </c>
      <c r="B25" s="178"/>
    </row>
    <row r="26" spans="1:2" ht="46.5" customHeight="1">
      <c r="A26" s="93" t="str">
        <f ca="1">OFFSET(L!$C$1,MATCH("Instructions"&amp;ADDRESS(ROW(),COLUMN(),4),L!$A:$A,0)-1,SL,,)</f>
        <v>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v>
      </c>
      <c r="B26" s="178"/>
    </row>
    <row r="27" spans="1:2" ht="120">
      <c r="A27" s="92" t="str">
        <f ca="1">OFFSET(L!$C$1,MATCH("Instructions"&amp;ADDRESS(ROW(),COLUMN(),4),L!$A:$A,0)-1,SL,,)</f>
        <v>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v>
      </c>
      <c r="B27" s="178"/>
    </row>
    <row r="28" spans="1:2" ht="36" customHeight="1">
      <c r="A28" s="92" t="str">
        <f ca="1">OFFSET(L!$C$1,MATCH("Instructions"&amp;ADDRESS(ROW(),COLUMN(),4),L!$A:$A,0)-1,SL,,)</f>
        <v>「No（いいえ）」という回答に対して、コメント欄に具体的な内容の記入を要求する企業もあります。</v>
      </c>
      <c r="B28" s="178"/>
    </row>
    <row r="29" spans="1:2" ht="195">
      <c r="A29" s="92" t="str">
        <f ca="1">OFFSET(L!$C$1,MATCH("Instructions"&amp;ADDRESS(ROW(),COLUMN(),4),L!$A:$A,0)-1,SL,,)</f>
        <v>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v>
      </c>
      <c r="B29" s="178"/>
    </row>
    <row r="30" spans="1:2" ht="105">
      <c r="A30" s="92" t="str">
        <f ca="1">OFFSET(L!$C$1,MATCH("Instructions"&amp;ADDRESS(ROW(),COLUMN(),4),L!$A:$A,0)-1,SL,,)</f>
        <v>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v>
      </c>
      <c r="B30" s="178"/>
    </row>
    <row r="31" spans="1:2" ht="135">
      <c r="A31" s="92" t="str">
        <f ca="1">OFFSET(L!$C$1,MATCH("Instructions"&amp;ADDRESS(ROW(),COLUMN(),4),L!$A:$A,0)-1,SL,,)</f>
        <v>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v>
      </c>
      <c r="B31" s="178"/>
    </row>
    <row r="32" spans="1:2" ht="195">
      <c r="A32" s="92" t="str">
        <f ca="1">OFFSET(L!$C$1,MATCH("Instructions"&amp;ADDRESS(ROW(),COLUMN(),4),L!$A:$A,0)-1,SL,,)</f>
        <v>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v>
      </c>
      <c r="B32" s="178"/>
    </row>
    <row r="33" spans="1:2" ht="45">
      <c r="A33" s="92" t="str">
        <f ca="1">OFFSET(L!$C$1,MATCH("Instructions"&amp;ADDRESS(ROW(),COLUMN(),4),L!$A:$A,0)-1,SL,,)</f>
        <v>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v>
      </c>
      <c r="B33" s="178"/>
    </row>
    <row r="34" spans="1:2" ht="60">
      <c r="A34" s="92"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v>
      </c>
      <c r="B34" s="178"/>
    </row>
    <row r="35" spans="1:2" ht="15">
      <c r="A35" s="226"/>
      <c r="B35" s="178"/>
    </row>
    <row r="36" spans="1:2" ht="68.5" customHeight="1">
      <c r="A36" s="217" t="str">
        <f ca="1">OFFSET(L!$C$1,MATCH("Instructions"&amp;ADDRESS(ROW(),COLUMN(),4),L!$A:$A,0)-1,SL,,)</f>
        <v>質問A～Gの記入方法について（行113～137）。対象となる鉱物に対する質問1及び質問2の回答が「Yes（はい）」の場合、A～Gまでの質問は必須となります。　
英語のみで回答してください。</v>
      </c>
      <c r="B36" s="178"/>
    </row>
    <row r="37" spans="1:2" ht="120">
      <c r="A37" s="217"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7" s="178"/>
    </row>
    <row r="38" spans="1:2" ht="30">
      <c r="A38" s="92" t="str">
        <f ca="1">OFFSET(L!$C$1,MATCH("Instructions"&amp;ADDRESS(ROW(),COLUMN(),4),L!$A:$A,0)-1,SL,,)</f>
        <v>A. これは、責任ある鉱物調達方針が企業にあるかどうかを明らかにする申告です。「Yes（はい）」又は「No（いいえ）」で回答してください。
このフィールドは記入必須です。</v>
      </c>
      <c r="B38" s="178"/>
    </row>
    <row r="39" spans="1:2" ht="30">
      <c r="A39" s="92"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v>
      </c>
      <c r="B39" s="178"/>
    </row>
    <row r="40" spans="1:2" ht="60">
      <c r="A40" s="92" t="str">
        <f ca="1">OFFSET(L!$C$1,MATCH("Instructions"&amp;ADDRESS(ROW(),COLUMN(),4),L!$A:$A,0)-1,SL,,)</f>
        <v>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40" s="178"/>
    </row>
    <row r="41" spans="1:2" ht="90">
      <c r="A41" s="92"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1" s="178"/>
    </row>
    <row r="42" spans="1:2" ht="150">
      <c r="A42" s="92"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2" s="178"/>
    </row>
    <row r="43" spans="1:2" ht="150">
      <c r="A43" s="92"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3" s="178"/>
    </row>
    <row r="44" spans="1:2" ht="30">
      <c r="A44" s="92"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4" s="178"/>
    </row>
    <row r="45" spans="1:2" ht="16" customHeight="1">
      <c r="A45" s="216"/>
      <c r="B45" s="178"/>
    </row>
    <row r="46" spans="1:2" ht="60">
      <c r="A46" s="93" t="str">
        <f ca="1">OFFSET(L!$C$1,MATCH("Instructions"&amp;ADDRESS(ROW(),COLUMN(),4),L!$A:$A,0)-1,SL,,)</f>
        <v>Smelter List（製錬業者リスト）シートの記入に関する解説。
回答は英語（半角）で入力してください。
注：(*)のある欄は必須項目です。</v>
      </c>
      <c r="B46" s="178"/>
    </row>
    <row r="47" spans="1:2" ht="63.75" customHeight="1">
      <c r="A47" s="93"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7" s="178"/>
    </row>
    <row r="48" spans="1:2" ht="52" customHeight="1">
      <c r="A48" s="92"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78"/>
    </row>
    <row r="49" spans="1:2" ht="43.5" customHeight="1">
      <c r="A49" s="92" t="str">
        <f ca="1">OFFSET(L!$C$1,MATCH("Instructions"&amp;ADDRESS(ROW(),COLUMN(),4),L!$A:$A,0)-1,SL,,)</f>
        <v>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v>
      </c>
      <c r="B49" s="178"/>
    </row>
    <row r="50" spans="1:2" ht="60">
      <c r="A50" s="92"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78"/>
    </row>
    <row r="51" spans="1:2" ht="30">
      <c r="A51" s="92"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78"/>
    </row>
    <row r="52" spans="1:2" ht="45.75" customHeight="1">
      <c r="A52" s="92"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78"/>
    </row>
    <row r="53" spans="1:2" ht="45">
      <c r="A53" s="9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78"/>
    </row>
    <row r="54" spans="1:2" ht="30">
      <c r="A54" s="92"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78"/>
    </row>
    <row r="55" spans="1:2" ht="35.5" customHeight="1">
      <c r="A55" s="92" t="str">
        <f ca="1">OFFSET(L!$C$1,MATCH("Instructions"&amp;ADDRESS(ROW(),COLUMN(),4),L!$A:$A,0)-1,SL,,)</f>
        <v>8. 製錬業者所在地：番地　－　製錬業者の所在する番地を記入してください。</v>
      </c>
      <c r="B55" s="178"/>
    </row>
    <row r="56" spans="1:2" ht="15">
      <c r="A56" s="92" t="str">
        <f ca="1">OFFSET(L!$C$1,MATCH("Instructions"&amp;ADDRESS(ROW(),COLUMN(),4),L!$A:$A,0)-1,SL,,)</f>
        <v>9. 製錬業者所在地：市　－　製錬業者の所在する市を記入してください。</v>
      </c>
      <c r="B56" s="178"/>
    </row>
    <row r="57" spans="1:2" ht="34" customHeight="1">
      <c r="A57" s="92" t="str">
        <f ca="1">OFFSET(L!$C$1,MATCH("Instructions"&amp;ADDRESS(ROW(),COLUMN(),4),L!$A:$A,0)-1,SL,,)</f>
        <v>10. 製錬業者所在地： 州／県／省（該当する場合のみ回答）　－　製錬業者の所在する州又は県を記入してください。</v>
      </c>
      <c r="B57" s="178"/>
    </row>
    <row r="58" spans="1:2" ht="150">
      <c r="A58" s="92"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78"/>
    </row>
    <row r="59" spans="1:2" ht="30">
      <c r="A59" s="92"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78"/>
    </row>
    <row r="60" spans="1:2" ht="45">
      <c r="A60" s="92"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78"/>
    </row>
    <row r="61" spans="1:2" ht="45">
      <c r="A61" s="92"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78"/>
    </row>
    <row r="62" spans="1:2" ht="100" customHeight="1">
      <c r="A62" s="92"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78"/>
    </row>
    <row r="63" spans="1:2" ht="15">
      <c r="A63" s="92" t="str">
        <f ca="1">OFFSET(L!$C$1,MATCH("Instructions"&amp;ADDRESS(ROW(),COLUMN(),4),L!$A:$A,0)-1,SL,,)</f>
        <v>16. 備考　－　製錬業者に関するコメントがあれば備考欄に記述してください。例：製錬業者はYYY社に買収されている</v>
      </c>
      <c r="B63" s="178"/>
    </row>
    <row r="64" spans="1:2" ht="15">
      <c r="A64" s="216"/>
      <c r="B64" s="178"/>
    </row>
    <row r="65" spans="1:2" ht="30">
      <c r="A65" s="217" t="str">
        <f ca="1">OFFSET(L!$C$1,MATCH("Instructions"&amp;ADDRESS(ROW(),COLUMN(),4),L!$A:$A,0)-1,SL,,)</f>
        <v>Mine List（鉱山施設リスト）シートの記入に関する解説
回答は英語（半角）で入力してください。</v>
      </c>
      <c r="B65" s="178"/>
    </row>
    <row r="66" spans="1:2" ht="30">
      <c r="A66" s="92" t="str">
        <f ca="1">OFFSET(L!$C$1,MATCH("Instructions"&amp;ADDRESS(ROW(),COLUMN(),4),L!$A:$A,0)-1,SL,,)</f>
        <v>1. 金属 － ドロップダウンメニューを使用して、鉱山施設情報を入力する該当金属を選択してください。金属は、質問 1 と 2 で対象となる鉱物について「はい」と答えた場合にのみ表示されます。</v>
      </c>
      <c r="B66" s="178"/>
    </row>
    <row r="67" spans="1:2" ht="30">
      <c r="A67" s="92" t="str">
        <f ca="1">OFFSET(L!$C$1,MATCH("Instructions"&amp;ADDRESS(ROW(),COLUMN(),4),L!$A:$A,0)-1,SL,,)</f>
        <v>2. この鉱山施設を調達元にしている製錬業者の名称 - 可能な場合は、リストアップされた鉱山施設または採掘場を調達元にしている製錬業者の名称を記入する。</v>
      </c>
      <c r="B67" s="178"/>
    </row>
    <row r="68" spans="1:2" ht="15">
      <c r="A68" s="92" t="str">
        <f ca="1">OFFSET(L!$C$1,MATCH("Instructions"&amp;ADDRESS(ROW(),COLUMN(),4),L!$A:$A,0)-1,SL,,)</f>
        <v>3.  鉱山施設名－鉱山施設名を記入してください。</v>
      </c>
      <c r="B68" s="178"/>
    </row>
    <row r="69" spans="1:2" ht="45">
      <c r="A69" s="92" t="str">
        <f ca="1">OFFSET(L!$C$1,MATCH("Instructions"&amp;ADDRESS(ROW(),COLUMN(),4),L!$A:$A,0)-1,SL,,)</f>
        <v>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v>
      </c>
      <c r="B69" s="178"/>
    </row>
    <row r="70" spans="1:2" ht="15">
      <c r="A70" s="92" t="str">
        <f ca="1">OFFSET(L!$C$1,MATCH("Instructions"&amp;ADDRESS(ROW(),COLUMN(),4),L!$A:$A,0)-1,SL,,)</f>
        <v>5.鉱山施設識別番号の発行元　－　これはD列に入力された鉱山施設識別番号の発行元です。</v>
      </c>
      <c r="B70" s="178"/>
    </row>
    <row r="71" spans="1:2" ht="15">
      <c r="A71" s="92" t="str">
        <f ca="1">OFFSET(L!$C$1,MATCH("Instructions"&amp;ADDRESS(ROW(),COLUMN(),4),L!$A:$A,0)-1,SL,,)</f>
        <v>6. 鉱山施設所在地：国　－　ドロップダウンメニューの中から、鉱山施設の所在する国を選択してください。</v>
      </c>
      <c r="B71" s="178"/>
    </row>
    <row r="72" spans="1:2" ht="15">
      <c r="A72" s="92" t="str">
        <f ca="1">OFFSET(L!$C$1,MATCH("Instructions"&amp;ADDRESS(ROW(),COLUMN(),4),L!$A:$A,0)-1,SL,,)</f>
        <v>7.  鉱山施設所在地：番地　－　鉱山施設の所在する番地を記入してください。</v>
      </c>
      <c r="B72" s="178"/>
    </row>
    <row r="73" spans="1:2" ht="15">
      <c r="A73" s="92" t="str">
        <f ca="1">OFFSET(L!$C$1,MATCH("Instructions"&amp;ADDRESS(ROW(),COLUMN(),4),L!$A:$A,0)-1,SL,,)</f>
        <v>8.  鉱山施設所在地：市　－　鉱山施設の所在する市を記入してください。</v>
      </c>
      <c r="B73" s="178"/>
    </row>
    <row r="74" spans="1:2" ht="15">
      <c r="A74" s="92" t="str">
        <f ca="1">OFFSET(L!$C$1,MATCH("Instructions"&amp;ADDRESS(ROW(),COLUMN(),4),L!$A:$A,0)-1,SL,,)</f>
        <v>9.  鉱山施設所在地： 州／県／省（該当する場合のみ回答）　－　鉱山施設の所在する州又は県を記入してください。</v>
      </c>
      <c r="B74" s="178"/>
    </row>
    <row r="75" spans="1:2" ht="90">
      <c r="A75" s="92" t="str">
        <f ca="1">OFFSET(L!$C$1,MATCH("Instructions"&amp;ADDRESS(ROW(),COLUMN(),4),L!$A:$A,0)-1,SL,,)</f>
        <v>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v>
      </c>
      <c r="B75" s="178"/>
    </row>
    <row r="76" spans="1:2" ht="45">
      <c r="A76" s="92" t="str">
        <f ca="1">OFFSET(L!$C$1,MATCH("Instructions"&amp;ADDRESS(ROW(),COLUMN(),4),L!$A:$A,0)-1,SL,,)</f>
        <v>11. 鉱山施設連絡先電子メール　－　上記鉱山施設連絡先担当者のメールアドレスを記入してください。
例：John.Smith@MineXXX.com 　この欄を記入する前に、「鉱山施設連絡先担当者名」の説明を確認してください。</v>
      </c>
      <c r="B76" s="178"/>
    </row>
    <row r="77" spans="1:2" ht="45">
      <c r="A77" s="92" t="str">
        <f ca="1">OFFSET(L!$C$1,MATCH("Instructions"&amp;ADDRESS(ROW(),COLUMN(),4),L!$A:$A,0)-1,SL,,)</f>
        <v>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v>
      </c>
      <c r="B77" s="178"/>
    </row>
    <row r="78" spans="1:2" ht="30">
      <c r="A78" s="92" t="str">
        <f ca="1">OFFSET(L!$C$1,MATCH("Instructions"&amp;ADDRESS(ROW(),COLUMN(),4),L!$A:$A,0)-1,SL,,)</f>
        <v>13. 備考　－　鉱山施設に関するコメントがあれば備考欄に記述してください。例：鉱山施設はYYY社に買収されている</v>
      </c>
      <c r="B78" s="178"/>
    </row>
    <row r="79" spans="1:2" ht="15">
      <c r="A79" s="216"/>
      <c r="B79" s="178"/>
    </row>
    <row r="80" spans="1:2" ht="90">
      <c r="A80" s="217" t="str">
        <f ca="1">OFFSET(L!$C$1,MATCH("Instructions"&amp;ADDRESS(ROW(),COLUMN(),4),L!$A:$A,0)-1,SL,,)</f>
        <v>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v>
      </c>
      <c r="B80" s="178"/>
    </row>
    <row r="81" spans="1:2" ht="15">
      <c r="A81" s="216"/>
      <c r="B81" s="178"/>
    </row>
    <row r="82" spans="1:2" ht="18" customHeight="1">
      <c r="A82" s="93" t="str">
        <f ca="1">OFFSET(L!$C$1,MATCH("Instructions"&amp;ADDRESS(ROW(),COLUMN(),4),L!$A:$A,0)-1,SL,,)</f>
        <v>利用規約</v>
      </c>
      <c r="B82" s="178"/>
    </row>
    <row r="83" spans="1:2" ht="105">
      <c r="A83" s="93"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83" s="178"/>
    </row>
    <row r="84" spans="1:2" ht="60">
      <c r="A84" s="93"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84" s="178"/>
    </row>
    <row r="85" spans="1:2" ht="60">
      <c r="A85" s="93"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85" s="178"/>
    </row>
    <row r="86" spans="1:2" ht="120">
      <c r="A86" s="93"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86" s="178"/>
    </row>
    <row r="87" spans="1:2" ht="45">
      <c r="A87" s="93"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87" s="178"/>
    </row>
    <row r="88" spans="1:2" ht="15">
      <c r="A88" s="93" t="str">
        <f ca="1">OFFSET(L!$C$1,MATCH("Instructions"&amp;ADDRESS(ROW(),COLUMN(),4),L!$A:$A,0)-1,SL,,)</f>
        <v>リストもしくはツールへのアクセス、又はその利用によって、またそれを考慮して、使用者は前述の事項に同意するものとします。</v>
      </c>
      <c r="B88" s="178"/>
    </row>
    <row r="89" spans="1:2" ht="15">
      <c r="A89" s="92" t="str">
        <f ca="1">OFFSET(L!$C$1,MATCH("General"&amp;"Cpy",L!$A:$A,0)-1,SL,,)</f>
        <v>© 2025 Responsible Minerals Initiative. 無断転載・再配布禁止。</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&amp;L_x000D_&amp;1#&amp;"Calibri"&amp;10&amp;K000000 Internal&amp;C&amp;P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項目</v>
      </c>
      <c r="C2" s="176" t="str">
        <f ca="1">OFFSET(L!$C$1,MATCH("Definitions"&amp;ADDRESS(ROW(),COLUMN(),4),L!$A:$A,0)-1,SL,,)</f>
        <v>定義</v>
      </c>
      <c r="D2" s="398"/>
      <c r="E2" s="177"/>
    </row>
    <row r="3" spans="1:8" ht="45">
      <c r="A3" s="175"/>
      <c r="B3" s="176" t="str">
        <f ca="1">OFFSET(L!$C$1,MATCH("Definitions"&amp;ADDRESS(ROW(),COLUMN(),4),L!$A:$A,0)-1,SL,,)</f>
        <v>回答責任者</v>
      </c>
      <c r="C3" s="176" t="str">
        <f ca="1">OFFSET(L!$C$1,MATCH("Definitions"&amp;ADDRESS(ROW(),COLUMN(),4),L!$A:$A,0)-1,SL,,)</f>
        <v>この欄は、申告内容の回答責任者を特定します。回答責任者は連絡先と異なる人でもかまいません。「同上」又は同様の表現は避けてください。</v>
      </c>
      <c r="D3" s="398"/>
      <c r="E3" s="178"/>
    </row>
    <row r="4" spans="1:8" ht="60">
      <c r="A4" s="175"/>
      <c r="B4" s="176" t="str">
        <f ca="1">OFFSET(L!$C$1,MATCH("Definitions"&amp;ADDRESS(ROW(),COLUMN(),4),L!$A:$A,0)-1,SL,,)</f>
        <v>コバルト精製業者</v>
      </c>
      <c r="C4" s="176" t="str">
        <f ca="1">OFFSET(L!$C$1,MATCH("Definitions"&amp;ADDRESS(ROW(),COLUMN(),4),L!$A:$A,0)-1,SL,,)</f>
        <v>コバルトの濃縮物、中間物、またはリサイクル材を加工し、川下製造プロセスで直接使用するためのコバルト製品を製造する企業。</v>
      </c>
      <c r="D4" s="398"/>
      <c r="E4" s="178" t="s">
        <v>13</v>
      </c>
    </row>
    <row r="5" spans="1:8" ht="120">
      <c r="A5" s="175"/>
      <c r="B5" s="176" t="str">
        <f ca="1">OFFSET(L!$C$1,MATCH("Definitions"&amp;ADDRESS(ROW(),COLUMN(),4),L!$A:$A,0)-1,SL,,)</f>
        <v>紛争地域および高リスク地域（CAHRA)</v>
      </c>
      <c r="C5" s="176"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398"/>
      <c r="E5" s="178"/>
    </row>
    <row r="6" spans="1:8" ht="60">
      <c r="A6" s="175"/>
      <c r="B6" s="176" t="str">
        <f ca="1">OFFSET(L!$C$1,MATCH("Definitions"&amp;ADDRESS(ROW(),COLUMN(),4),L!$A:$A,0)-1,SL,,)</f>
        <v>銅加工業者*</v>
      </c>
      <c r="C6" s="176" t="str">
        <f ca="1">OFFSET(L!$C$1,MATCH("Definitions"&amp;ADDRESS(ROW(),COLUMN(),4),L!$A:$A,0)-1,SL,,)</f>
        <v>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v>
      </c>
      <c r="D6" s="398"/>
      <c r="E6" s="178"/>
    </row>
    <row r="7" spans="1:8" ht="91.5" customHeight="1">
      <c r="A7" s="175"/>
      <c r="B7" s="176" t="str">
        <f ca="1">OFFSET(L!$C$1,MATCH("Definitions"&amp;ADDRESS(ROW(),COLUMN(),4),L!$A:$A,0)-1,SL,,)</f>
        <v>申告範囲またはクラス</v>
      </c>
      <c r="C7" s="176"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7" s="398"/>
      <c r="E7" s="178" t="s">
        <v>14</v>
      </c>
    </row>
    <row r="8" spans="1:8" ht="91.5" customHeight="1">
      <c r="A8" s="175"/>
      <c r="B8" s="176" t="str">
        <f ca="1">OFFSET(L!$C$1,MATCH("Definitions"&amp;ADDRESS(ROW(),COLUMN(),4),L!$A:$A,0)-1,SL,,)</f>
        <v>デュー・ディリジェンス</v>
      </c>
      <c r="C8" s="176"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8" s="398"/>
      <c r="E8" s="178"/>
    </row>
    <row r="9" spans="1:8" ht="60">
      <c r="A9" s="175"/>
      <c r="B9" s="176" t="str">
        <f ca="1">OFFSET(L!$C$1,MATCH("Definitions"&amp;ADDRESS(ROW(),COLUMN(),4),L!$A:$A,0)-1,SL,,)</f>
        <v>天然黒鉛*</v>
      </c>
      <c r="C9" s="176" t="str">
        <f ca="1">OFFSET(L!$C$1,MATCH("Definitions"&amp;ADDRESS(ROW(),COLUMN(),4),L!$A:$A,0)-1,SL,,)</f>
        <v>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v>
      </c>
      <c r="D9" s="398"/>
      <c r="E9" s="178" t="s">
        <v>15</v>
      </c>
    </row>
    <row r="10" spans="1:8" ht="75">
      <c r="A10" s="175"/>
      <c r="B10" s="176" t="str">
        <f ca="1">OFFSET(L!$C$1,MATCH("Definitions"&amp;ADDRESS(ROW(),COLUMN(),4),L!$A:$A,0)-1,SL,,)</f>
        <v>黒鉛加工業者*</v>
      </c>
      <c r="C10" s="176" t="str">
        <f ca="1">OFFSET(L!$C$1,MATCH("Definitions"&amp;ADDRESS(ROW(),COLUMN(),4),L!$A:$A,0)-1,SL,,)</f>
        <v>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v>
      </c>
      <c r="D10" s="398"/>
      <c r="E10" s="178" t="s">
        <v>16</v>
      </c>
    </row>
    <row r="11" spans="1:8" ht="60">
      <c r="A11" s="175"/>
      <c r="B11" s="176" t="str">
        <f ca="1">OFFSET(L!$C$1,MATCH("Definitions"&amp;ADDRESS(ROW(),COLUMN(),4),L!$A:$A,0)-1,SL,,)</f>
        <v>独立第三者監査法人</v>
      </c>
      <c r="C11" s="176"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11" s="398"/>
      <c r="E11" s="178" t="s">
        <v>15</v>
      </c>
      <c r="H11" s="155">
        <v>14</v>
      </c>
    </row>
    <row r="12" spans="1:8" ht="30">
      <c r="A12" s="175"/>
      <c r="B12" s="176" t="str">
        <f ca="1">OFFSET(L!$C$1,MATCH("Definitions"&amp;ADDRESS(ROW(),COLUMN(),4),L!$A:$A,0)-1,SL,,)</f>
        <v>意図的な添加</v>
      </c>
      <c r="C12" s="176" t="str">
        <f ca="1">OFFSET(L!$C$1,MATCH("Definitions"&amp;ADDRESS(ROW(),COLUMN(),4),L!$A:$A,0)-1,SL,,)</f>
        <v>意図的な添加：物質が製品ライフサイクルの１回（以上）の過程で、特別な性質、反応や品質を与えることを目的に使用されること。</v>
      </c>
      <c r="D12" s="398"/>
      <c r="E12" s="178"/>
    </row>
    <row r="13" spans="1:8" ht="75">
      <c r="A13" s="175"/>
      <c r="B13" s="176" t="str">
        <f ca="1">OFFSET(L!$C$1,MATCH("Definitions"&amp;ADDRESS(ROW(),COLUMN(),4),L!$A:$A,0)-1,SL,,)</f>
        <v>リチウム加工業者*</v>
      </c>
      <c r="C13" s="176" t="str">
        <f ca="1">OFFSET(L!$C$1,MATCH("Definitions"&amp;ADDRESS(ROW(),COLUMN(),4),L!$A:$A,0)-1,SL,,)</f>
        <v>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v>
      </c>
      <c r="D13" s="398"/>
      <c r="E13" s="178"/>
    </row>
    <row r="14" spans="1:8" ht="105">
      <c r="A14" s="175"/>
      <c r="B14" s="176" t="str">
        <f ca="1">OFFSET(L!$C$1,MATCH("Definitions"&amp;ADDRESS(ROW(),COLUMN(),4),L!$A:$A,0)-1,SL,,)</f>
        <v>経済協力開発機構（OECD）</v>
      </c>
      <c r="C14" s="176"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4" s="398"/>
      <c r="E14" s="178"/>
    </row>
    <row r="15" spans="1:8" ht="15">
      <c r="A15" s="175"/>
      <c r="B15" s="176" t="str">
        <f ca="1">OFFSET(L!$C$1,MATCH("Definitions"&amp;ADDRESS(ROW(),COLUMN(),4),L!$A:$A,0)-1,SL,,)</f>
        <v>マイカ（天然）</v>
      </c>
      <c r="C15" s="176" t="str">
        <f ca="1">OFFSET(L!$C$1,MATCH("Definitions"&amp;ADDRESS(ROW(),COLUMN(),4),L!$A:$A,0)-1,SL,,)</f>
        <v>天然マイカは、白雲母及び金雲母のように、採掘されるか天然に発生する鉱物です。</v>
      </c>
      <c r="D15" s="398"/>
      <c r="E15" s="178"/>
    </row>
    <row r="16" spans="1:8" ht="45">
      <c r="A16" s="175"/>
      <c r="B16" s="176" t="str">
        <f ca="1">OFFSET(L!$C$1,MATCH("Definitions"&amp;ADDRESS(ROW(),COLUMN(),4),L!$A:$A,0)-1,SL,,)</f>
        <v>マイカ（合成）</v>
      </c>
      <c r="C16" s="176" t="str">
        <f ca="1">OFFSET(L!$C$1,MATCH("Definitions"&amp;ADDRESS(ROW(),COLUMN(),4),L!$A:$A,0)-1,SL,,)</f>
        <v>合成マイカ（フッ素金雲母）は、マグネシウム、アルミニウム及びシリコンのような材料で構成されている人工材料です。</v>
      </c>
      <c r="D16" s="398"/>
      <c r="E16" s="178" t="s">
        <v>15</v>
      </c>
    </row>
    <row r="17" spans="1:5" ht="75">
      <c r="A17" s="175"/>
      <c r="B17" s="176" t="str">
        <f ca="1">OFFSET(L!$C$1,MATCH("Definitions"&amp;ADDRESS(ROW(),COLUMN(),4),L!$A:$A,0)-1,SL,,)</f>
        <v>マイカ加工業者</v>
      </c>
      <c r="C17" s="176"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7" s="398"/>
      <c r="E17" s="178"/>
    </row>
    <row r="18" spans="1:5" ht="60">
      <c r="A18" s="175"/>
      <c r="B18" s="176" t="str">
        <f ca="1">OFFSET(L!$C$1,MATCH("Definitions"&amp;ADDRESS(ROW(),COLUMN(),4),L!$A:$A,0)-1,SL,,)</f>
        <v>ニッケル加工業者*</v>
      </c>
      <c r="C18" s="176" t="str">
        <f ca="1">OFFSET(L!$C$1,MATCH("Definitions"&amp;ADDRESS(ROW(),COLUMN(),4),L!$A:$A,0)-1,SL,,)</f>
        <v>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v>
      </c>
      <c r="D18" s="398"/>
      <c r="E18" s="178"/>
    </row>
    <row r="19" spans="1:5" ht="90">
      <c r="A19" s="175"/>
      <c r="B19" s="176" t="str">
        <f ca="1">OFFSET(L!$C$1,MATCH("Definitions"&amp;ADDRESS(ROW(),COLUMN(),4),L!$A:$A,0)-1,SL,,)</f>
        <v>加工業者</v>
      </c>
      <c r="C19" s="176" t="str">
        <f ca="1">OFFSET(L!$C$1,MATCH("Definitions"&amp;ADDRESS(ROW(),COLUMN(),4),L!$A:$A,0)-1,SL,,)</f>
        <v>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v>
      </c>
      <c r="D19" s="398"/>
      <c r="E19" s="178"/>
    </row>
    <row r="20" spans="1:5" ht="30">
      <c r="A20" s="175"/>
      <c r="B20" s="176" t="str">
        <f ca="1">OFFSET(L!$C$1,MATCH("Definitions"&amp;ADDRESS(ROW(),COLUMN(),4),L!$A:$A,0)-1,SL,,)</f>
        <v>製品</v>
      </c>
      <c r="C20" s="176" t="str">
        <f ca="1">OFFSET(L!$C$1,MATCH("Definitions"&amp;ADDRESS(ROW(),COLUMN(),4),L!$A:$A,0)-1,SL,,)</f>
        <v>企業の製品又は完成品とは、製造や生産の最終段階を終了し、流通又は顧客への販売が可能になっている材料や品目です。</v>
      </c>
      <c r="D20" s="398"/>
      <c r="E20" s="178"/>
    </row>
    <row r="21" spans="1:5" ht="105">
      <c r="A21" s="175"/>
      <c r="B21" s="176" t="str">
        <f ca="1">OFFSET(L!$C$1,MATCH("Definitions"&amp;ADDRESS(ROW(),COLUMN(),4),L!$A:$A,0)-1,SL,,)</f>
        <v>再生利用品又はスクラップ起源
Recycled and Scrap Sources</v>
      </c>
      <c r="C21" s="176" t="str">
        <f ca="1">OFFSET(L!$C$1,MATCH("Definitions"&amp;ADDRESS(ROW(),COLUMN(),4),L!$A:$A,0)-1,SL,,)</f>
        <v>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v>
      </c>
      <c r="D21" s="398"/>
      <c r="E21" s="178" t="s">
        <v>15</v>
      </c>
    </row>
    <row r="22" spans="1:5" ht="75">
      <c r="A22" s="175"/>
      <c r="B22" s="176" t="str">
        <f ca="1">OFFSET(L!$C$1,MATCH("Definitions"&amp;ADDRESS(ROW(),COLUMN(),4),L!$A:$A,0)-1,SL,,)</f>
        <v>Responsible Business Alliance (RBA)</v>
      </c>
      <c r="C22" s="176" t="str">
        <f ca="1">OFFSET(L!$C$1,MATCH("Definitions"&amp;ADDRESS(ROW(),COLUMN(),4),L!$A:$A,0)-1,SL,,)</f>
        <v>2004年に設立されたResponsible Business Alliance（RBA）は、責任あるエレクトロニクスサプライチェーン専門の世界最大の産業連合です。
(http://www.responsiblebusiness.org)</v>
      </c>
      <c r="D22" s="398"/>
      <c r="E22" s="178" t="s">
        <v>16</v>
      </c>
    </row>
    <row r="23" spans="1:5" ht="60">
      <c r="A23" s="175"/>
      <c r="B23" s="176" t="str">
        <f ca="1">OFFSET(L!$C$1,MATCH("Definitions"&amp;ADDRESS(ROW(),COLUMN(),4),L!$A:$A,0)-1,SL,,)</f>
        <v>責任ある鉱物保証プロセス (RMAP)　Responsible Minerals Assurance Process(RMAP)</v>
      </c>
      <c r="C23" s="176"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98"/>
      <c r="E23" s="178"/>
    </row>
    <row r="24" spans="1:5" ht="135">
      <c r="A24" s="175"/>
      <c r="B24" s="176" t="str">
        <f ca="1">OFFSET(L!$C$1,MATCH("Definitions"&amp;ADDRESS(ROW(),COLUMN(),4),L!$A:$A,0)-1,SL,,)</f>
        <v>責任ある鉱物イニシアチブ(RMI) Responsible Minerals Initiative (RMI)</v>
      </c>
      <c r="C24" s="176"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24" s="398"/>
      <c r="E24" s="178" t="s">
        <v>15</v>
      </c>
    </row>
    <row r="25" spans="1:5" ht="135">
      <c r="A25" s="175"/>
      <c r="B25" s="176" t="str">
        <f ca="1">OFFSET(L!$C$1,MATCH("Definitions"&amp;ADDRESS(ROW(),COLUMN(),4),L!$A:$A,0)-1,SL,,)</f>
        <v>RMAP適合製錬業者リスト</v>
      </c>
      <c r="C25" s="176"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25" s="398"/>
      <c r="E25" s="178" t="s">
        <v>13</v>
      </c>
    </row>
    <row r="26" spans="1:5" ht="75">
      <c r="A26" s="175"/>
      <c r="B26" s="176" t="str">
        <f ca="1">OFFSET(L!$C$1,MATCH("Definitions"&amp;ADDRESS(ROW(),COLUMN(),4),L!$A:$A,0)-1,SL,,)</f>
        <v>製錬業者</v>
      </c>
      <c r="C26" s="176"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6" s="398"/>
      <c r="E26" s="178"/>
    </row>
    <row r="27" spans="1:5" ht="60">
      <c r="A27" s="175"/>
      <c r="B27" s="176" t="str">
        <f ca="1">OFFSET(L!$C$1,MATCH("Definitions"&amp;ADDRESS(ROW(),COLUMN(),4),L!$A:$A,0)-1,SL,,)</f>
        <v>製錬業者識別番号</v>
      </c>
      <c r="C27" s="176"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7" s="398"/>
      <c r="E27" s="178"/>
    </row>
    <row r="28" spans="1:5" ht="15">
      <c r="A28" s="175"/>
      <c r="B28" s="400" t="str">
        <f ca="1">OFFSET(L!$C$1,MATCH("Definitions"&amp;ADDRESS(ROW(),COLUMN(),4),L!$A:$A,0)-1,SL,,)</f>
        <v>* この鉱物の一次および二次原材料に関する追加情報については、EMRT記入ガイドを参照してください。</v>
      </c>
      <c r="C28" s="400"/>
      <c r="D28" s="398"/>
      <c r="E28" s="178"/>
    </row>
    <row r="29" spans="1:5" ht="15">
      <c r="A29" s="175"/>
      <c r="B29" s="397" t="str">
        <f ca="1">OFFSET(L!$C$1,MATCH("General"&amp;"Cpy",L!$A:$A,0)-1,SL,,)</f>
        <v>© 2025 Responsible Minerals Initiative. 無断転載・再配布禁止。</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拡張鉱物報告テンプレート（EMRT）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354</v>
      </c>
      <c r="E3" s="422"/>
      <c r="F3" s="423"/>
      <c r="G3" s="423"/>
      <c r="H3" s="423"/>
      <c r="I3" s="423"/>
      <c r="J3" s="383" t="s">
        <v>20117</v>
      </c>
      <c r="K3" s="29"/>
      <c r="L3" s="101"/>
      <c r="P3" s="38">
        <f>MATCH($D$3,LN,0)</f>
        <v>3</v>
      </c>
    </row>
    <row r="4" spans="1:34" ht="15">
      <c r="A4" s="27"/>
      <c r="B4" s="447" t="str">
        <f ca="1">OFFSET(L!$C$1,MATCH("Declaration"&amp;ADDRESS(ROW(),COLUMN(),4),L!$A:$A,0)-1,SL,,)</f>
        <v>この文書の目的は、以下の選択した鉱物の調達先情報を収集することです</v>
      </c>
      <c r="C4" s="447"/>
      <c r="D4" s="447"/>
      <c r="E4" s="447"/>
      <c r="F4" s="447"/>
      <c r="G4" s="447"/>
      <c r="H4" s="447"/>
      <c r="I4" s="451" t="str">
        <f ca="1">OFFSET(L!$C$1,MATCH("Declaration"&amp;ADDRESS(ROW(),COLUMN(),4),L!$A:$A,0)-1,SL,,)</f>
        <v>利用規約へのリンク</v>
      </c>
      <c r="J4" s="451"/>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必須項目は（*）で表示。各質問の回答方法については、「説明（Instructions）」タブを参照してください。</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会社情報</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会社名(*):</v>
      </c>
      <c r="C8" s="65"/>
      <c r="D8" s="444"/>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申告範囲又はクラス(*):</v>
      </c>
      <c r="C9" s="65"/>
      <c r="D9" s="428"/>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申告範囲の説明:</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対象となる鉱物／金属を選択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注：ここで選択した鉱物が、質問1)～7)および質問Cに反映され、アルファベット順に表記されます。回答と該当する鉱物が一致するかを確認してください。</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会社固有の識別番号:</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会社固有の識別番号の発行元</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住所:</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連絡先担当者名(*):</v>
      </c>
      <c r="C19" s="66"/>
      <c r="D19" s="425"/>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連絡先担当者の電子メール(*):</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連絡先担当者の電話番号(*):</v>
      </c>
      <c r="C21" s="66"/>
      <c r="D21" s="425"/>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回答責任者名(*):</v>
      </c>
      <c r="C22" s="66"/>
      <c r="D22" s="425"/>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回答責任者の役職:</v>
      </c>
      <c r="C23" s="66"/>
      <c r="D23" s="425"/>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回答責任者の電子メール(*):</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回答責任者の電話番号:</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 xml:space="preserve"> 記入日(*):</v>
      </c>
      <c r="C26" s="67"/>
      <c r="D26" s="436"/>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上記の申告範囲にもとづいて、以下の1～7の質問にお答えください</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1）製品自体や製造過程で、対象となる鉱物が意図的に添加又は使用されていますか？ （*）</v>
      </c>
      <c r="C29" s="13"/>
      <c r="D29" s="413" t="str">
        <f ca="1">OFFSET(L!$C$1,MATCH("Declaration"&amp;ADDRESS(ROW(),COLUMN(),4),L!$A:$A,0)-1,SL,,)</f>
        <v>回答</v>
      </c>
      <c r="E29" s="413"/>
      <c r="F29" s="14"/>
      <c r="G29" s="37" t="str">
        <f ca="1">OFFSET(L!$C$1,MATCH("Declaration"&amp;ADDRESS(ROW(),COLUMN(),4),L!$A:$A,0)-1,SL,,)</f>
        <v>備考</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04"/>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04"/>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2）対象となる鉱物は製品に残留していますか？(*)</v>
      </c>
      <c r="C41" s="13"/>
      <c r="D41" s="420" t="str">
        <f ca="1">D29</f>
        <v>回答</v>
      </c>
      <c r="E41" s="420"/>
      <c r="F41" s="14"/>
      <c r="G41" s="37" t="str">
        <f ca="1">G29</f>
        <v>備考</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c r="E47" s="405"/>
      <c r="F47" s="8"/>
      <c r="G47" s="406"/>
      <c r="H47" s="407"/>
      <c r="I47" s="407"/>
      <c r="J47" s="408"/>
      <c r="K47" s="29"/>
      <c r="L47" s="104"/>
      <c r="M47">
        <f t="shared" si="38"/>
        <v>0</v>
      </c>
      <c r="P47" s="299" t="str">
        <f t="shared" si="47"/>
        <v>(*)</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貴社サプライチェーン内の製錬業者又は加工業者のいずれかが、紛争地域および高リスク地域を対象となる鉱物の原産地としていますか？（OECDデュー・ディリジェンスガイダンスの「定義（Definitions）」タブを参照） (*)
(*)</v>
      </c>
      <c r="C53" s="6"/>
      <c r="D53" s="420" t="str">
        <f ca="1">D29</f>
        <v>回答</v>
      </c>
      <c r="E53" s="420"/>
      <c r="F53" s="14"/>
      <c r="G53" s="37" t="str">
        <f ca="1">G29</f>
        <v>備考</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4）対象となる鉱物は全て、再生利用品又はスクラップ起源から調達していますか？(*)</v>
      </c>
      <c r="C65" s="6"/>
      <c r="D65" s="420" t="str">
        <f ca="1">D29</f>
        <v>回答</v>
      </c>
      <c r="E65" s="420"/>
      <c r="F65" s="14"/>
      <c r="G65" s="37" t="str">
        <f ca="1">G29</f>
        <v>備考</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5）サプライチェーン調査に回答した関連するサプライヤーは何パーセントですか？(*)</v>
      </c>
      <c r="C77" s="6"/>
      <c r="D77" s="420" t="str">
        <f ca="1">D29</f>
        <v>回答</v>
      </c>
      <c r="E77" s="420"/>
      <c r="F77" s="14"/>
      <c r="G77" s="37" t="str">
        <f ca="1">G29</f>
        <v>備考</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6）貴社のサプライチェーンに対象となる鉱物を供給する全ての製錬業者又は加工業者を特定しましたか？(*)</v>
      </c>
      <c r="C89" s="6"/>
      <c r="D89" s="420" t="str">
        <f ca="1">D29</f>
        <v>回答</v>
      </c>
      <c r="E89" s="420"/>
      <c r="F89" s="14"/>
      <c r="G89" s="37" t="str">
        <f ca="1">G29</f>
        <v>備考</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7）貴社は受領した該当する全ての製錬業者又は加工業者情報を、この申告で報告していますか？(*)</v>
      </c>
      <c r="C101" s="6"/>
      <c r="D101" s="420" t="str">
        <f ca="1">D29</f>
        <v>回答</v>
      </c>
      <c r="E101" s="420"/>
      <c r="F101" s="14"/>
      <c r="G101" s="37" t="str">
        <f ca="1">G29</f>
        <v>備考</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会社レベルで以下の質問にお答えください</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質問</v>
      </c>
      <c r="C114" s="70"/>
      <c r="D114" s="413" t="str">
        <f ca="1">D29</f>
        <v>回答</v>
      </c>
      <c r="E114" s="413"/>
      <c r="F114" s="46"/>
      <c r="G114" s="413" t="str">
        <f ca="1">G29</f>
        <v>備考</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責任ある鉱物調達方針を確定しましたか？(*)</v>
      </c>
      <c r="C115" s="49"/>
      <c r="D115" s="404"/>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B.その責任ある鉱物調達方針は、貴社のホームページで閲覧できますか？（回答が「はい」の場合、その方針が掲載されているURLをコメント欄に記入する）(*)</v>
      </c>
      <c r="C117" s="49"/>
      <c r="D117" s="404"/>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貴社は直接サプライヤーに対し、独立民間監査会社の監査プログラムによりデュー・デリジェンス業務が認証された製錬業者から対象となる鉱物を調達することを要求していますか？ (*)</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責任ある鉱物調達のためのデュー・ディリジェンス対策を実施していますか？
(*)</v>
      </c>
      <c r="C131" s="49"/>
      <c r="D131" s="404"/>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E.貴社は関連するサプライヤーの対象となる鉱物サプライチェーン調査を行っていますか？(*)</v>
      </c>
      <c r="C133" s="49"/>
      <c r="D133" s="409"/>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F.サプライヤーからのデュー・ディリジェンス情報を貴社の期待を基に検証していますか？(*)</v>
      </c>
      <c r="C135" s="49"/>
      <c r="D135" s="404"/>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貴社の検証プロセスには是正措置管理が含まれていますか？(*)</v>
      </c>
      <c r="C137" s="49"/>
      <c r="D137" s="404"/>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Responsible Minerals Initiative. 無断転載・再配布禁止。</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&amp;L_x000D_&amp;1#&amp;"Calibri"&amp;10&amp;K000000 Internal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 xml:space="preserve">開始するには
</v>
      </c>
      <c r="C2" s="141"/>
      <c r="D2" s="141"/>
      <c r="E2" s="141"/>
      <c r="F2" s="160"/>
      <c r="G2" s="160"/>
      <c r="H2" s="160"/>
      <c r="I2" s="282"/>
      <c r="J2" s="464" t="str">
        <f ca="1">OFFSET(L!$C$1,MATCH("Smelter List"&amp;ADDRESS(ROW(),COLUMN(),4),L!$A:$A,0)-1,SL,,)</f>
        <v>「RMAP適合製錬業者リスト」へのリンク</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466"/>
      <c r="D3" s="466"/>
      <c r="E3" s="466"/>
      <c r="F3" s="164"/>
      <c r="G3" s="467" t="str">
        <f ca="1">OFFSET(L!$C$1,MATCH("General"&amp;"Cpy",L!$A:$A,0)-1,SL,,)</f>
        <v>© 2025 Responsible Minerals Initiative. 無断転載・再配布禁止。</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製錬業者識別番号の入力列</v>
      </c>
      <c r="B4" s="127" t="str">
        <f ca="1">OFFSET(L!$C$1,MATCH("Smelter List"&amp;ADDRESS(ROW(),COLUMN(),4),L!$A:$A,0)-1,SL,,)</f>
        <v>金属 (*)</v>
      </c>
      <c r="C4" s="127" t="str">
        <f ca="1">OFFSET(L!$C$1,MATCH("Smelter List"&amp;ADDRESS(ROW(),COLUMN(),4),L!$A:$A,0)-1,SL,,)</f>
        <v>Smelter Look-Up（製錬業者名検索）（*）</v>
      </c>
      <c r="D4" s="127" t="str">
        <f ca="1">OFFSET(L!$C$1,MATCH("Smelter List"&amp;ADDRESS(ROW(),COLUMN(),4),L!$A:$A,0)-1,SL,,)</f>
        <v xml:space="preserve">製錬業者名(*)
</v>
      </c>
      <c r="E4" s="127" t="str">
        <f ca="1">OFFSET(L!$C$1,MATCH("Smelter List"&amp;ADDRESS(ROW(),COLUMN(),4),L!$A:$A,0)-1,SL,,)</f>
        <v>製錬業者所在地：国(*)</v>
      </c>
      <c r="F4" s="127" t="str">
        <f ca="1">OFFSET(L!$C$1,MATCH("Smelter List"&amp;ADDRESS(ROW(),COLUMN(),4),L!$A:$A,0)-1,SL,,)</f>
        <v>製錬業者識別番号</v>
      </c>
      <c r="G4" s="127" t="str">
        <f ca="1">OFFSET(L!$C$1,MATCH("Smelter List"&amp;ADDRESS(ROW(),COLUMN(),4),L!$A:$A,0)-1,SL,,)</f>
        <v>製錬業者識別番号の発行元</v>
      </c>
      <c r="H4" s="128" t="str">
        <f ca="1">OFFSET(L!$C$1,MATCH("Smelter List"&amp;ADDRESS(ROW(),COLUMN(),4),L!$A:$A,0)-1,SL,,)</f>
        <v>製錬業者所在地：番地</v>
      </c>
      <c r="I4" s="128" t="str">
        <f ca="1">OFFSET(L!$C$1,MATCH("Smelter List"&amp;ADDRESS(ROW(),COLUMN(),4),L!$A:$A,0)-1,SL,,)</f>
        <v>製錬業者所在地：市</v>
      </c>
      <c r="J4" s="128" t="str">
        <f ca="1">OFFSET(L!$C$1,MATCH("Smelter List"&amp;ADDRESS(ROW(),COLUMN(),4),L!$A:$A,0)-1,SL,,)</f>
        <v>製錬施設所在地：州／県</v>
      </c>
      <c r="K4" s="128" t="str">
        <f ca="1">OFFSET(L!$C$1,MATCH("Smelter List"&amp;ADDRESS(ROW(),COLUMN(),4),L!$A:$A,0)-1,SL,,)</f>
        <v>製錬業者連絡先担当者名</v>
      </c>
      <c r="L4" s="128" t="str">
        <f ca="1">OFFSET(L!$C$1,MATCH("Smelter List"&amp;ADDRESS(ROW(),COLUMN(),4),L!$A:$A,0)-1,SL,,)</f>
        <v>製錬業者連絡先電子メール</v>
      </c>
      <c r="M4" s="128" t="str">
        <f ca="1">OFFSET(L!$C$1,MATCH("Smelter List"&amp;ADDRESS(ROW(),COLUMN(),4),L!$A:$A,0)-1,SL,,)</f>
        <v>今後の対策案</v>
      </c>
      <c r="N4" s="128" t="str">
        <f ca="1">OFFSET(L!$C$1,MATCH("Smelter List"&amp;ADDRESS(ROW(),COLUMN(),4),L!$A:$A,0)-1,SL,,)</f>
        <v>鉱山名を記入。リサイクル又はスクラップ資源を由来とする場合は「recycled（リサイクル）」 又は「scrap（スクラップ）」と記入</v>
      </c>
      <c r="O4" s="128" t="str">
        <f ca="1">OFFSET(L!$C$1,MATCH("Smelter List"&amp;ADDRESS(ROW(),COLUMN(),4),L!$A:$A,0)-1,SL,,)</f>
        <v>鉱山の所在地（国）を記入。リサイクル又はスクラップ資源を由来とした場合は「recycled（リサイクル）」 又は「scrap（スクラップ）」と記入</v>
      </c>
      <c r="P4" s="128" t="str">
        <f ca="1">OFFSET(L!$C$1,MATCH("Smelter List"&amp;ADDRESS(ROW(),COLUMN(),4),L!$A:$A,0)-1,SL,,)</f>
        <v>製錬業者の原料はすべてリサイクル又はスクラップ資源を由来としていますか？</v>
      </c>
      <c r="Q4" s="129" t="str">
        <f ca="1">OFFSET(L!$C$1,MATCH("Smelter List"&amp;ADDRESS(ROW(),COLUMN(),4),L!$A:$A,0)-1,SL,,)</f>
        <v>備考</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&amp;L_x000D_&amp;1#&amp;"Calibri"&amp;10&amp;K000000 Internal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顧客に回答を提出する前に、赤で表示されている必須項目について、すべて記入されているかを確認してください。</v>
      </c>
      <c r="B1" s="470"/>
      <c r="C1" s="470"/>
      <c r="D1" s="107" t="str">
        <f ca="1">OFFSET(L!$C$1,MATCH("Checker"&amp;ADDRESS(ROW(),COLUMN(),4),L!$A:$A,0)-1,SL,,)</f>
        <v>未記入の必須項目があります</v>
      </c>
      <c r="E1" s="16" t="s">
        <v>18</v>
      </c>
    </row>
    <row r="2" spans="1:10" ht="15">
      <c r="A2" s="57" t="s">
        <v>47</v>
      </c>
      <c r="B2" s="58" t="str">
        <f>IF(F114=1,"Click here to return to Smelter List","")</f>
        <v>Click here to return to Smelter List</v>
      </c>
      <c r="C2" s="110" t="str">
        <f>IF(F112=1,"Click here to return to Product List","")</f>
        <v/>
      </c>
      <c r="D2" s="132">
        <f ca="1">IF(H125=0,"0",H125)</f>
        <v>68</v>
      </c>
    </row>
    <row r="3" spans="1:10" ht="15">
      <c r="A3" s="59" t="str">
        <f ca="1">OFFSET(L!$C$1,MATCH("Checker"&amp;ADDRESS(ROW(),COLUMN(),4),L!$A:$A,0)-1,SL,,)</f>
        <v>必須項目</v>
      </c>
      <c r="B3" s="59" t="str">
        <f ca="1">OFFSET(L!$C$1,MATCH("Checker"&amp;ADDRESS(ROW(),COLUMN(),4),L!$A:$A,0)-1,SL,,)</f>
        <v>回答</v>
      </c>
      <c r="C3" s="59" t="str">
        <f ca="1">OFFSET(L!$C$1,MATCH("Checker"&amp;ADDRESS(ROW(),COLUMN(),4),L!$A:$A,0)-1,SL,,)</f>
        <v>注</v>
      </c>
      <c r="D3" s="59" t="str">
        <f ca="1">OFFSET(L!$C$1,MATCH("Checker"&amp;ADDRESS(ROW(),COLUMN(),4),L!$A:$A,0)-1,SL,,)</f>
        <v>該当箇所へのリンク</v>
      </c>
      <c r="F3" s="60" t="s">
        <v>48</v>
      </c>
      <c r="G3" s="15" t="s">
        <v>49</v>
      </c>
      <c r="H3" s="15" t="s">
        <v>50</v>
      </c>
      <c r="I3" s="15" t="s">
        <v>51</v>
      </c>
      <c r="J3" s="15" t="s">
        <v>52</v>
      </c>
    </row>
    <row r="4" spans="1:10" ht="41">
      <c r="A4" s="134" t="str">
        <f ca="1">Declaration!B8</f>
        <v>会社名(*):</v>
      </c>
      <c r="B4" s="354">
        <f>Declaration!D8</f>
        <v>0</v>
      </c>
      <c r="C4" s="135" t="str">
        <f t="shared" ref="C4:C11" ca="1" si="0">IF(H4=1,J4,I4)</f>
        <v>「申告（Declaration）」タブのD8セルに貴社名を記入してください</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記入済</v>
      </c>
      <c r="J4" s="356" t="str">
        <f ca="1">OFFSET(L!$C$1,MATCH("Checker"&amp;ADDRESS(ROW(),COLUMN(),4),L!$A:$A,0)-1,SL,,)</f>
        <v>「申告（Declaration）」タブのD8セルに貴社名を記入してください</v>
      </c>
    </row>
    <row r="5" spans="1:10" ht="41">
      <c r="A5" s="134" t="str">
        <f ca="1">Declaration!B9</f>
        <v>申告範囲又はクラス(*):</v>
      </c>
      <c r="B5" s="354">
        <f>Declaration!D9</f>
        <v>0</v>
      </c>
      <c r="C5" s="135" t="str">
        <f t="shared" ca="1" si="0"/>
        <v>「申告（Declaration）」タブのD9セルで申告範囲を選択してください</v>
      </c>
      <c r="D5" s="84" t="str">
        <f>IF(H5=1,"Click here to enter Declaration Scope","")</f>
        <v>Click here to enter Declaration Scope</v>
      </c>
      <c r="E5" s="16" t="s">
        <v>15</v>
      </c>
      <c r="F5" s="82">
        <v>1</v>
      </c>
      <c r="G5" s="61">
        <f t="shared" si="1"/>
        <v>1</v>
      </c>
      <c r="H5" s="62">
        <f t="shared" si="2"/>
        <v>1</v>
      </c>
      <c r="I5" s="130" t="str">
        <f ca="1">OFFSET(L!$C$1,MATCH("Checker"&amp;"Comp",L!$A:$A,0)-1,SL,,)</f>
        <v>記入済</v>
      </c>
      <c r="J5" s="131" t="str">
        <f ca="1">OFFSET(L!$C$1,MATCH("Checker"&amp;ADDRESS(ROW(),COLUMN(),4),L!$A:$A,0)-1,SL,,)</f>
        <v>「申告（Declaration）」タブのD9セルで申告範囲を選択してください</v>
      </c>
    </row>
    <row r="6" spans="1:10" ht="22" customHeight="1">
      <c r="A6" s="79" t="str">
        <f ca="1">Declaration!B10</f>
        <v>申告範囲の説明:</v>
      </c>
      <c r="B6" s="78">
        <f>Declaration!D10</f>
        <v>0</v>
      </c>
      <c r="C6" s="78" t="str">
        <f t="shared" ca="1" si="0"/>
        <v>記入済</v>
      </c>
      <c r="D6" s="84" t="str">
        <f>IF(H6=1,"Click here to provide a Description of Scope","")</f>
        <v/>
      </c>
      <c r="E6" s="16" t="s">
        <v>15</v>
      </c>
      <c r="F6" s="83">
        <f>IF(OR(B5=Declaration!P9,B5=Declaration!Q9,B5=0),0,1)</f>
        <v>0</v>
      </c>
      <c r="G6" s="61">
        <f t="shared" si="1"/>
        <v>1</v>
      </c>
      <c r="H6" s="62">
        <f t="shared" si="2"/>
        <v>0</v>
      </c>
      <c r="I6" s="130" t="str">
        <f ca="1">OFFSET(L!$C$1,MATCH("Checker"&amp;"Comp",L!$A:$A,0)-1,SL,,)</f>
        <v>記入済</v>
      </c>
      <c r="J6" s="15" t="str">
        <f ca="1">OFFSET(L!$C$1,MATCH("Checker"&amp;ADDRESS(ROW(),COLUMN(),4),L!$A:$A,0)-1,SL,,)</f>
        <v>「申告（Declaration）」タブのD10セルに申告範囲の説明を記入してください</v>
      </c>
    </row>
    <row r="7" spans="1:10" ht="22" customHeight="1">
      <c r="A7" s="79" t="str">
        <f ca="1">Declaration!B12</f>
        <v>対象となる鉱物／金属を選択 (*):</v>
      </c>
      <c r="B7" s="81"/>
      <c r="C7" s="78" t="str">
        <f t="shared" ca="1" si="0"/>
        <v>記入済</v>
      </c>
      <c r="D7" s="315" t="str">
        <f>IF(H7=1,"Click here to enter Minerals/Metals in Scope","")</f>
        <v/>
      </c>
      <c r="E7" s="16"/>
      <c r="F7" s="82">
        <v>1</v>
      </c>
      <c r="G7" s="306">
        <f>IF(Declaration!B30&lt;&gt;"",0,1)</f>
        <v>0</v>
      </c>
      <c r="H7" s="62">
        <f t="shared" si="2"/>
        <v>0</v>
      </c>
      <c r="I7" s="130" t="str">
        <f ca="1">OFFSET(L!$C$1,MATCH("Checker"&amp;"Comp",L!$A:$A,0)-1,SL,,)</f>
        <v>記入済</v>
      </c>
      <c r="J7" s="15">
        <f ca="1">OFFSET(L!$C$1,MATCH("Checker"&amp;ADDRESS(ROW(),COLUMN(),4),L!$A:$A,0)-1,SL,,)</f>
        <v>0</v>
      </c>
    </row>
    <row r="8" spans="1:10" ht="22" customHeight="1">
      <c r="A8" s="79">
        <f>Declaration!B14</f>
        <v>0</v>
      </c>
      <c r="B8" s="78"/>
      <c r="C8" s="78"/>
      <c r="D8" s="84"/>
      <c r="E8" s="16"/>
      <c r="F8" s="82"/>
      <c r="G8" s="61"/>
      <c r="H8" s="62"/>
      <c r="I8" s="130"/>
    </row>
    <row r="9" spans="1:10" ht="41">
      <c r="A9" s="134" t="str">
        <f ca="1">Declaration!B19</f>
        <v>連絡先担当者名(*):</v>
      </c>
      <c r="B9" s="354">
        <f>Declaration!D19</f>
        <v>0</v>
      </c>
      <c r="C9" s="135" t="str">
        <f t="shared" ca="1" si="0"/>
        <v>「申告（Declaration）」タブのD19セルに連絡先担当者名を記入してください</v>
      </c>
      <c r="D9" s="315" t="str">
        <f>IF(H9=1,"Click here to enter Contact Name","")</f>
        <v>Click here to enter Contact Name</v>
      </c>
      <c r="E9" s="16" t="s">
        <v>15</v>
      </c>
      <c r="F9" s="82">
        <v>1</v>
      </c>
      <c r="G9" s="61">
        <f t="shared" si="1"/>
        <v>1</v>
      </c>
      <c r="H9" s="62">
        <f t="shared" si="2"/>
        <v>1</v>
      </c>
      <c r="I9" s="130" t="str">
        <f ca="1">OFFSET(L!$C$1,MATCH("Checker"&amp;"Comp",L!$A:$A,0)-1,SL,,)</f>
        <v>記入済</v>
      </c>
      <c r="J9" s="15" t="str">
        <f ca="1">OFFSET(L!$C$1,MATCH("Checker"&amp;ADDRESS(ROW(),COLUMN(),4),L!$A:$A,0)-1,SL,,)</f>
        <v>「申告（Declaration）」タブのD19セルに連絡先担当者名を記入してください</v>
      </c>
    </row>
    <row r="10" spans="1:10" ht="41">
      <c r="A10" s="134" t="str">
        <f ca="1">Declaration!B20</f>
        <v>連絡先担当者の電子メール(*):</v>
      </c>
      <c r="B10" s="355">
        <f>Declaration!D20</f>
        <v>0</v>
      </c>
      <c r="C10" s="135" t="str">
        <f t="shared" ca="1" si="0"/>
        <v>「申告（Declaration）」タブのD20セルに連絡先担当者の有効な電子メールを記入してください</v>
      </c>
      <c r="D10" s="314" t="str">
        <f>IF(H10=1,"Click here to enter Email-Contact","")</f>
        <v>Click here to enter Email-Contact</v>
      </c>
      <c r="E10" s="16" t="s">
        <v>15</v>
      </c>
      <c r="F10" s="82">
        <v>1</v>
      </c>
      <c r="G10" s="61">
        <f>IF(ISNUMBER(SEARCH("@",B10)),0,1)</f>
        <v>1</v>
      </c>
      <c r="H10" s="62">
        <f t="shared" si="2"/>
        <v>1</v>
      </c>
      <c r="I10" s="130" t="str">
        <f ca="1">OFFSET(L!$C$1,MATCH("Checker"&amp;"Comp",L!$A:$A,0)-1,SL,,)</f>
        <v>記入済</v>
      </c>
      <c r="J10" s="15" t="str">
        <f ca="1">OFFSET(L!$C$1,MATCH("Checker"&amp;ADDRESS(ROW(),COLUMN(),4),L!$A:$A,0)-1,SL,,)</f>
        <v>「申告（Declaration）」タブのD20セルに連絡先担当者の有効な電子メールを記入してください</v>
      </c>
    </row>
    <row r="11" spans="1:10" ht="41">
      <c r="A11" s="134" t="str">
        <f ca="1">Declaration!B21</f>
        <v>連絡先担当者の電話番号(*):</v>
      </c>
      <c r="B11" s="354">
        <f>Declaration!D21</f>
        <v>0</v>
      </c>
      <c r="C11" s="135" t="str">
        <f t="shared" ca="1" si="0"/>
        <v>「申告（Declaration）」タブのD21セルに連絡先担当者の電話番号を記入してください</v>
      </c>
      <c r="D11" s="314" t="str">
        <f>IF(H11=1,"Click here to enter Phone-Contact","")</f>
        <v>Click here to enter Phone-Contact</v>
      </c>
      <c r="E11" s="16" t="s">
        <v>15</v>
      </c>
      <c r="F11" s="82">
        <v>1</v>
      </c>
      <c r="G11" s="61">
        <f t="shared" si="1"/>
        <v>1</v>
      </c>
      <c r="H11" s="62">
        <f t="shared" si="2"/>
        <v>1</v>
      </c>
      <c r="I11" s="130" t="str">
        <f ca="1">OFFSET(L!$C$1,MATCH("Checker"&amp;"Comp",L!$A:$A,0)-1,SL,,)</f>
        <v>記入済</v>
      </c>
      <c r="J11" s="15" t="str">
        <f ca="1">OFFSET(L!$C$1,MATCH("Checker"&amp;ADDRESS(ROW(),COLUMN(),4),L!$A:$A,0)-1,SL,,)</f>
        <v>「申告（Declaration）」タブのD21セルに連絡先担当者の電話番号を記入してください</v>
      </c>
    </row>
    <row r="12" spans="1:10" ht="41">
      <c r="A12" s="134" t="str">
        <f ca="1">Declaration!B22</f>
        <v>回答責任者名(*):</v>
      </c>
      <c r="B12" s="354">
        <f>Declaration!D22</f>
        <v>0</v>
      </c>
      <c r="C12" s="135" t="str">
        <f t="shared" ref="C12:C72" ca="1" si="3">IF(H12=1,J12,I12)</f>
        <v>「申告（Declaration）」タブのD22セルに会社から正式に認められた代表者の連絡先担当者名を記入してください</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記入済</v>
      </c>
      <c r="J12" s="15" t="str">
        <f ca="1">OFFSET(L!$C$1,MATCH("Checker"&amp;ADDRESS(ROW(),COLUMN(),4),L!$A:$A,0)-1,SL,,)</f>
        <v>「申告（Declaration）」タブのD22セルに会社から正式に認められた代表者の連絡先担当者名を記入してください</v>
      </c>
    </row>
    <row r="13" spans="1:10" ht="27.5">
      <c r="A13" s="79" t="str">
        <f ca="1">Declaration!B24</f>
        <v>回答責任者の電子メール(*):</v>
      </c>
      <c r="B13" s="80">
        <f>Declaration!D24</f>
        <v>0</v>
      </c>
      <c r="C13" s="78" t="str">
        <f t="shared" ca="1" si="3"/>
        <v>「申告（Declaration）」タブのD24セルに会社から正式に認められた代表者の有効な電子メールを記入してください</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記入済</v>
      </c>
      <c r="J13" s="357" t="str">
        <f ca="1">OFFSET(L!$C$1,MATCH("Checker"&amp;ADDRESS(ROW(),COLUMN(),4),L!$A:$A,0)-1,SL,,)</f>
        <v>「申告（Declaration）」タブのD24セルに会社から正式に認められた代表者の有効な電子メールを記入してください</v>
      </c>
    </row>
    <row r="14" spans="1:10" ht="22" customHeight="1">
      <c r="A14" s="79"/>
      <c r="B14" s="78"/>
      <c r="C14" s="78"/>
      <c r="D14" s="84"/>
      <c r="E14" s="16" t="s">
        <v>15</v>
      </c>
      <c r="F14" s="82"/>
      <c r="G14" s="61"/>
      <c r="H14" s="62">
        <f>F14*G14</f>
        <v>0</v>
      </c>
      <c r="I14" s="130"/>
    </row>
    <row r="15" spans="1:10" ht="41">
      <c r="A15" s="79" t="str">
        <f ca="1">Declaration!B26</f>
        <v xml:space="preserve"> 記入日(*):</v>
      </c>
      <c r="B15" s="80">
        <f>Declaration!D26</f>
        <v>0</v>
      </c>
      <c r="C15" s="78" t="str">
        <f t="shared" ca="1" si="3"/>
        <v>「申告（Declaration）」タブのD26セルに書式への記入日を記入してください</v>
      </c>
      <c r="D15" s="314" t="str">
        <f>IF(H15=1,"Click here to enter Date of Completion","")</f>
        <v>Click here to enter Date of Completion</v>
      </c>
      <c r="E15" s="16" t="s">
        <v>15</v>
      </c>
      <c r="F15" s="82">
        <v>1</v>
      </c>
      <c r="G15" s="61">
        <f t="shared" si="4"/>
        <v>1</v>
      </c>
      <c r="H15" s="62">
        <f t="shared" si="2"/>
        <v>1</v>
      </c>
      <c r="I15" s="130" t="str">
        <f ca="1">OFFSET(L!$C$1,MATCH("Checker"&amp;"Comp",L!$A:$A,0)-1,SL,,)</f>
        <v>記入済</v>
      </c>
      <c r="J15" s="15" t="str">
        <f ca="1">OFFSET(L!$C$1,MATCH("Checker"&amp;ADDRESS(ROW(),COLUMN(),4),L!$A:$A,0)-1,SL,,)</f>
        <v>「申告（Declaration）」タブのD26セルに書式への記入日を記入してください</v>
      </c>
    </row>
    <row r="16" spans="1:10" ht="25" customHeight="1">
      <c r="A16" s="78" t="str">
        <f ca="1">Declaration!B29</f>
        <v>1）製品自体や製造過程で、対象となる鉱物が意図的に添加又は使用されていますか？ （*）</v>
      </c>
      <c r="B16" s="81"/>
      <c r="C16" s="81"/>
      <c r="D16" s="85"/>
      <c r="E16" s="16" t="s">
        <v>16</v>
      </c>
      <c r="F16" s="82"/>
      <c r="H16" s="15">
        <f t="shared" si="2"/>
        <v>0</v>
      </c>
    </row>
    <row r="17" spans="1:10" ht="25" customHeight="1">
      <c r="A17" s="79" t="str">
        <f>Declaration!B30</f>
        <v>Cobalt(*)</v>
      </c>
      <c r="B17" s="78">
        <f>Declaration!D30</f>
        <v>0</v>
      </c>
      <c r="C17" s="78" t="str">
        <f t="shared" ca="1" si="3"/>
        <v>対象となる鉱物が貴社製品に意図的に付加された場合は「申告（Declaration）」タブのD30セルに申告してください</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記入済</v>
      </c>
      <c r="J17" s="131" t="str">
        <f ca="1">OFFSET(L!$C$1,MATCH("Checker"&amp;ADDRESS(ROW(),COLUMN(),4),L!$A:$A,0)-1,SL,,)</f>
        <v>対象となる鉱物が貴社製品に意図的に付加された場合は「申告（Declaration）」タブのD30セルに申告してください</v>
      </c>
    </row>
    <row r="18" spans="1:10" ht="25" customHeight="1">
      <c r="A18" s="79" t="str">
        <f>Declaration!B31</f>
        <v>Copper(*)</v>
      </c>
      <c r="B18" s="78">
        <f>Declaration!D31</f>
        <v>0</v>
      </c>
      <c r="C18" s="78" t="str">
        <f t="shared" ca="1" si="3"/>
        <v>対象となる鉱物が貴社製品に意図的に付加された場合は「申告（Declaration）」タブのD31セルに申告してください</v>
      </c>
      <c r="D18" s="314" t="str">
        <f>IF(H18=1,"Click here to answer question 1 for specified mineral","")</f>
        <v>Click here to answer question 1 for specified mineral</v>
      </c>
      <c r="E18" s="16" t="s">
        <v>15</v>
      </c>
      <c r="F18" s="321">
        <f t="shared" ref="F18:F22" si="5">IF(A18="",0,1)</f>
        <v>1</v>
      </c>
      <c r="G18" s="61">
        <f t="shared" ref="G18:G22" si="6">IF(B18=0,1,0)</f>
        <v>1</v>
      </c>
      <c r="H18" s="62">
        <f t="shared" ref="H18:H22" si="7">F18*G18</f>
        <v>1</v>
      </c>
      <c r="I18" s="130" t="str">
        <f ca="1">OFFSET(L!$C$1,MATCH("Checker"&amp;"Comp",L!$A:$A,0)-1,SL,,)</f>
        <v>記入済</v>
      </c>
      <c r="J18" s="131" t="str">
        <f ca="1">OFFSET(L!$C$1,MATCH("Checker"&amp;ADDRESS(ROW(),COLUMN(),4),L!$A:$A,0)-1,SL,,)</f>
        <v>対象となる鉱物が貴社製品に意図的に付加された場合は「申告（Declaration）」タブのD31セルに申告してください</v>
      </c>
    </row>
    <row r="19" spans="1:10" ht="25" customHeight="1">
      <c r="A19" s="79" t="str">
        <f>Declaration!B32</f>
        <v>Graphite(*)</v>
      </c>
      <c r="B19" s="78">
        <f>Declaration!D32</f>
        <v>0</v>
      </c>
      <c r="C19" s="78" t="str">
        <f t="shared" ca="1" si="3"/>
        <v>対象となる鉱物が貴社製品に意図的に付加された場合は「申告（Declaration）」タブのD32セルに申告してください</v>
      </c>
      <c r="D19" s="314" t="str">
        <f t="shared" ref="D19:D22" si="8">IF(H19=1,"Click here to answer question 1 for specified mineral","")</f>
        <v>Click here to answer question 1 for specified mineral</v>
      </c>
      <c r="E19" s="16" t="s">
        <v>15</v>
      </c>
      <c r="F19" s="321">
        <f t="shared" si="5"/>
        <v>1</v>
      </c>
      <c r="G19" s="61">
        <f t="shared" si="6"/>
        <v>1</v>
      </c>
      <c r="H19" s="62">
        <f t="shared" si="7"/>
        <v>1</v>
      </c>
      <c r="I19" s="130" t="str">
        <f ca="1">OFFSET(L!$C$1,MATCH("Checker"&amp;"Comp",L!$A:$A,0)-1,SL,,)</f>
        <v>記入済</v>
      </c>
      <c r="J19" s="131" t="str">
        <f ca="1">OFFSET(L!$C$1,MATCH("Checker"&amp;ADDRESS(ROW(),COLUMN(),4),L!$A:$A,0)-1,SL,,)</f>
        <v>対象となる鉱物が貴社製品に意図的に付加された場合は「申告（Declaration）」タブのD32セルに申告してください</v>
      </c>
    </row>
    <row r="20" spans="1:10" ht="25" customHeight="1">
      <c r="A20" s="79" t="str">
        <f>Declaration!B33</f>
        <v>Lithium(*)</v>
      </c>
      <c r="B20" s="78">
        <f>Declaration!D33</f>
        <v>0</v>
      </c>
      <c r="C20" s="78" t="str">
        <f t="shared" ca="1" si="3"/>
        <v>対象となる鉱物が貴社製品に意図的に付加された場合は「申告（Declaration）」タブのD33セルに申告してください</v>
      </c>
      <c r="D20" s="314" t="str">
        <f t="shared" si="8"/>
        <v>Click here to answer question 1 for specified mineral</v>
      </c>
      <c r="E20" s="16" t="s">
        <v>15</v>
      </c>
      <c r="F20" s="321">
        <f t="shared" si="5"/>
        <v>1</v>
      </c>
      <c r="G20" s="61">
        <f t="shared" si="6"/>
        <v>1</v>
      </c>
      <c r="H20" s="62">
        <f t="shared" si="7"/>
        <v>1</v>
      </c>
      <c r="I20" s="130" t="str">
        <f ca="1">OFFSET(L!$C$1,MATCH("Checker"&amp;"Comp",L!$A:$A,0)-1,SL,,)</f>
        <v>記入済</v>
      </c>
      <c r="J20" s="131" t="str">
        <f ca="1">OFFSET(L!$C$1,MATCH("Checker"&amp;ADDRESS(ROW(),COLUMN(),4),L!$A:$A,0)-1,SL,,)</f>
        <v>対象となる鉱物が貴社製品に意図的に付加された場合は「申告（Declaration）」タブのD33セルに申告してください</v>
      </c>
    </row>
    <row r="21" spans="1:10" ht="25" customHeight="1">
      <c r="A21" s="79" t="str">
        <f>Declaration!B34</f>
        <v>Mica(*)</v>
      </c>
      <c r="B21" s="78">
        <f>Declaration!D34</f>
        <v>0</v>
      </c>
      <c r="C21" s="78" t="str">
        <f t="shared" ca="1" si="3"/>
        <v>対象となる鉱物が貴社製品に意図的に付加された場合は「申告（Declaration）」タブのD34セルに申告してください</v>
      </c>
      <c r="D21" s="314" t="str">
        <f t="shared" si="8"/>
        <v>Click here to answer question 1 for specified mineral</v>
      </c>
      <c r="E21" s="16"/>
      <c r="F21" s="321">
        <f t="shared" si="5"/>
        <v>1</v>
      </c>
      <c r="G21" s="61">
        <f t="shared" si="6"/>
        <v>1</v>
      </c>
      <c r="H21" s="62">
        <f t="shared" si="7"/>
        <v>1</v>
      </c>
      <c r="I21" s="130" t="str">
        <f ca="1">OFFSET(L!$C$1,MATCH("Checker"&amp;"Comp",L!$A:$A,0)-1,SL,,)</f>
        <v>記入済</v>
      </c>
      <c r="J21" s="131" t="str">
        <f ca="1">OFFSET(L!$C$1,MATCH("Checker"&amp;ADDRESS(ROW(),COLUMN(),4),L!$A:$A,0)-1,SL,,)</f>
        <v>対象となる鉱物が貴社製品に意図的に付加された場合は「申告（Declaration）」タブのD34セルに申告してください</v>
      </c>
    </row>
    <row r="22" spans="1:10" ht="25" customHeight="1">
      <c r="A22" s="79" t="str">
        <f>Declaration!B35</f>
        <v>Nickel(*)</v>
      </c>
      <c r="B22" s="78">
        <f>Declaration!D35</f>
        <v>0</v>
      </c>
      <c r="C22" s="78" t="str">
        <f t="shared" ca="1" si="3"/>
        <v>対象となる鉱物が貴社製品に意図的に付加された場合は「申告（Declaration）」タブのD35セルに申告してください</v>
      </c>
      <c r="D22" s="314" t="str">
        <f t="shared" si="8"/>
        <v>Click here to answer question 1 for specified mineral</v>
      </c>
      <c r="E22" s="16"/>
      <c r="F22" s="321">
        <f t="shared" si="5"/>
        <v>1</v>
      </c>
      <c r="G22" s="61">
        <f t="shared" si="6"/>
        <v>1</v>
      </c>
      <c r="H22" s="62">
        <f t="shared" si="7"/>
        <v>1</v>
      </c>
      <c r="I22" s="130" t="str">
        <f ca="1">OFFSET(L!$C$1,MATCH("Checker"&amp;"Comp",L!$A:$A,0)-1,SL,,)</f>
        <v>記入済</v>
      </c>
      <c r="J22" s="131" t="str">
        <f ca="1">OFFSET(L!$C$1,MATCH("Checker"&amp;ADDRESS(ROW(),COLUMN(),4),L!$A:$A,0)-1,SL,,)</f>
        <v>対象となる鉱物が貴社製品に意図的に付加された場合は「申告（Declaration）」タブのD35セルに申告してください</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2）対象となる鉱物は製品に残留していますか？(*)</v>
      </c>
      <c r="B27" s="81"/>
      <c r="C27" s="81"/>
      <c r="D27" s="85"/>
      <c r="E27" s="16" t="s">
        <v>15</v>
      </c>
      <c r="F27" s="82"/>
      <c r="J27" s="131"/>
    </row>
    <row r="28" spans="1:10" ht="41">
      <c r="A28" s="79" t="str">
        <f>Declaration!B42</f>
        <v>Cobalt(*)</v>
      </c>
      <c r="B28" s="78">
        <f>Declaration!D42</f>
        <v>0</v>
      </c>
      <c r="C28" s="135" t="str">
        <f t="shared" ref="C28:C37" ca="1" si="9">IF(H28=1,J28,I28)</f>
        <v>対象となる鉱物が貴社製品の製造に必要で、申告されている最終製品内に含まれる場合は、「申告（Declaration）」タブのD42セルで申告してください</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記入済</v>
      </c>
      <c r="J28" s="15" t="str">
        <f ca="1">OFFSET(L!$C$1,MATCH("Checker"&amp;ADDRESS(ROW(),COLUMN(),4),L!$A:$A,0)-1,SL,,)</f>
        <v>対象となる鉱物が貴社製品の製造に必要で、申告されている最終製品内に含まれる場合は、「申告（Declaration）」タブのD42セルで申告してください</v>
      </c>
    </row>
    <row r="29" spans="1:10" ht="41">
      <c r="A29" s="79" t="str">
        <f>Declaration!B43</f>
        <v>Copper(*)</v>
      </c>
      <c r="B29" s="78">
        <f>Declaration!D43</f>
        <v>0</v>
      </c>
      <c r="C29" s="135" t="str">
        <f t="shared" ca="1" si="9"/>
        <v>対象となる鉱物が貴社製品の製造に必要で、申告されている最終製品内に含まれる場合は、「申告（Declaration）」タブのD43セルで申告してください</v>
      </c>
      <c r="D29" s="314" t="str">
        <f t="shared" ref="D29:D33" si="10">IF(H29=1,"Click here to answer question 2 for specified mineral","")</f>
        <v>Click here to answer question 2 for specified mineral</v>
      </c>
      <c r="E29" s="16" t="s">
        <v>15</v>
      </c>
      <c r="F29" s="83">
        <f t="shared" ref="F29:F33" si="11">IF(OR(A18="",B18="No",B18="Unknown",B18="Not declaring"),0,1)</f>
        <v>1</v>
      </c>
      <c r="G29" s="61">
        <f t="shared" ref="G29:G33" si="12">IF(B29=0,1,0)</f>
        <v>1</v>
      </c>
      <c r="H29" s="62">
        <f t="shared" ref="H29:H33" si="13">F29*G29</f>
        <v>1</v>
      </c>
      <c r="I29" s="130" t="str">
        <f ca="1">OFFSET(L!$C$1,MATCH("Checker"&amp;"Comp",L!$A:$A,0)-1,SL,,)</f>
        <v>記入済</v>
      </c>
      <c r="J29" s="15" t="str">
        <f ca="1">OFFSET(L!$C$1,MATCH("Checker"&amp;ADDRESS(ROW(),COLUMN(),4),L!$A:$A,0)-1,SL,,)</f>
        <v>対象となる鉱物が貴社製品の製造に必要で、申告されている最終製品内に含まれる場合は、「申告（Declaration）」タブのD43セルで申告してください</v>
      </c>
    </row>
    <row r="30" spans="1:10" ht="40.5">
      <c r="A30" s="79" t="str">
        <f>Declaration!B44</f>
        <v>Graphite(*)</v>
      </c>
      <c r="B30" s="78">
        <f>Declaration!D44</f>
        <v>0</v>
      </c>
      <c r="C30" s="135" t="str">
        <f t="shared" ca="1" si="9"/>
        <v>対象となる鉱物が貴社製品の製造に必要で、申告されている最終製品内に含まれる場合は、「申告（Declaration）」タブのD44セルで申告してください</v>
      </c>
      <c r="D30" s="314" t="str">
        <f t="shared" si="10"/>
        <v>Click here to answer question 2 for specified mineral</v>
      </c>
      <c r="E30" s="16"/>
      <c r="F30" s="83">
        <f t="shared" si="11"/>
        <v>1</v>
      </c>
      <c r="G30" s="61">
        <f t="shared" si="12"/>
        <v>1</v>
      </c>
      <c r="H30" s="62">
        <f t="shared" si="13"/>
        <v>1</v>
      </c>
      <c r="I30" s="130" t="str">
        <f ca="1">OFFSET(L!$C$1,MATCH("Checker"&amp;"Comp",L!$A:$A,0)-1,SL,,)</f>
        <v>記入済</v>
      </c>
      <c r="J30" s="15" t="str">
        <f ca="1">OFFSET(L!$C$1,MATCH("Checker"&amp;ADDRESS(ROW(),COLUMN(),4),L!$A:$A,0)-1,SL,,)</f>
        <v>対象となる鉱物が貴社製品の製造に必要で、申告されている最終製品内に含まれる場合は、「申告（Declaration）」タブのD44セルで申告してください</v>
      </c>
    </row>
    <row r="31" spans="1:10" ht="40.5">
      <c r="A31" s="79" t="str">
        <f>Declaration!B45</f>
        <v>Lithium(*)</v>
      </c>
      <c r="B31" s="78">
        <f>Declaration!D45</f>
        <v>0</v>
      </c>
      <c r="C31" s="135" t="str">
        <f t="shared" ca="1" si="9"/>
        <v>対象となる鉱物が貴社製品の製造に必要で、申告されている最終製品内に含まれる場合は、「申告（Declaration）」タブのD45セルで申告してください</v>
      </c>
      <c r="D31" s="314" t="str">
        <f t="shared" si="10"/>
        <v>Click here to answer question 2 for specified mineral</v>
      </c>
      <c r="E31" s="16"/>
      <c r="F31" s="83">
        <f t="shared" si="11"/>
        <v>1</v>
      </c>
      <c r="G31" s="61">
        <f t="shared" si="12"/>
        <v>1</v>
      </c>
      <c r="H31" s="62">
        <f t="shared" si="13"/>
        <v>1</v>
      </c>
      <c r="I31" s="130" t="str">
        <f ca="1">OFFSET(L!$C$1,MATCH("Checker"&amp;"Comp",L!$A:$A,0)-1,SL,,)</f>
        <v>記入済</v>
      </c>
      <c r="J31" s="15" t="str">
        <f ca="1">OFFSET(L!$C$1,MATCH("Checker"&amp;ADDRESS(ROW(),COLUMN(),4),L!$A:$A,0)-1,SL,,)</f>
        <v>対象となる鉱物が貴社製品の製造に必要で、申告されている最終製品内に含まれる場合は、「申告（Declaration）」タブのD45セルで申告してください</v>
      </c>
    </row>
    <row r="32" spans="1:10" ht="40.5">
      <c r="A32" s="79" t="str">
        <f>Declaration!B46</f>
        <v>Mica(*)</v>
      </c>
      <c r="B32" s="78">
        <f>Declaration!D46</f>
        <v>0</v>
      </c>
      <c r="C32" s="135" t="str">
        <f t="shared" ca="1" si="9"/>
        <v>対象となる鉱物が貴社製品の製造に必要で、申告されている最終製品内に含まれる場合は、「申告（Declaration）」タブのD46セルで申告してください</v>
      </c>
      <c r="D32" s="314" t="str">
        <f t="shared" si="10"/>
        <v>Click here to answer question 2 for specified mineral</v>
      </c>
      <c r="E32" s="16"/>
      <c r="F32" s="83">
        <f t="shared" si="11"/>
        <v>1</v>
      </c>
      <c r="G32" s="61">
        <f t="shared" si="12"/>
        <v>1</v>
      </c>
      <c r="H32" s="62">
        <f t="shared" si="13"/>
        <v>1</v>
      </c>
      <c r="I32" s="130" t="str">
        <f ca="1">OFFSET(L!$C$1,MATCH("Checker"&amp;"Comp",L!$A:$A,0)-1,SL,,)</f>
        <v>記入済</v>
      </c>
      <c r="J32" s="15" t="str">
        <f ca="1">OFFSET(L!$C$1,MATCH("Checker"&amp;ADDRESS(ROW(),COLUMN(),4),L!$A:$A,0)-1,SL,,)</f>
        <v>対象となる鉱物が貴社製品の製造に必要で、申告されている最終製品内に含まれる場合は、「申告（Declaration）」タブのD46セルで申告してください</v>
      </c>
    </row>
    <row r="33" spans="1:10" ht="40.5">
      <c r="A33" s="79" t="str">
        <f>Declaration!B47</f>
        <v>Nickel(*)</v>
      </c>
      <c r="B33" s="78">
        <f>Declaration!D47</f>
        <v>0</v>
      </c>
      <c r="C33" s="135" t="str">
        <f t="shared" ca="1" si="9"/>
        <v>対象となる鉱物が貴社製品の製造に必要で、申告されている最終製品内に含まれる場合は、「申告（Declaration）」タブのD47セルで申告してください</v>
      </c>
      <c r="D33" s="314" t="str">
        <f t="shared" si="10"/>
        <v>Click here to answer question 2 for specified mineral</v>
      </c>
      <c r="E33" s="16"/>
      <c r="F33" s="83">
        <f t="shared" si="11"/>
        <v>1</v>
      </c>
      <c r="G33" s="61">
        <f t="shared" si="12"/>
        <v>1</v>
      </c>
      <c r="H33" s="62">
        <f t="shared" si="13"/>
        <v>1</v>
      </c>
      <c r="I33" s="130" t="str">
        <f ca="1">OFFSET(L!$C$1,MATCH("Checker"&amp;"Comp",L!$A:$A,0)-1,SL,,)</f>
        <v>記入済</v>
      </c>
      <c r="J33" s="15" t="str">
        <f ca="1">OFFSET(L!$C$1,MATCH("Checker"&amp;ADDRESS(ROW(),COLUMN(),4),L!$A:$A,0)-1,SL,,)</f>
        <v>対象となる鉱物が貴社製品の製造に必要で、申告されている最終製品内に含まれる場合は、「申告（Declaration）」タブのD47セルで申告してください</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貴社サプライチェーン内の製錬業者又は加工業者のいずれかが、紛争地域および高リスク地域を対象となる鉱物の原産地としていますか？（OECDデュー・ディリジェンスガイダンスの「定義（Definitions）」タブを参照） (*)
(*)</v>
      </c>
      <c r="B38" s="81"/>
      <c r="C38" s="81"/>
      <c r="D38" s="85"/>
      <c r="E38" s="16" t="s">
        <v>15</v>
      </c>
      <c r="F38" s="82"/>
      <c r="J38" s="131"/>
    </row>
    <row r="39" spans="1:10" ht="41">
      <c r="A39" s="79" t="str">
        <f>Declaration!B54</f>
        <v>Cobalt(*)</v>
      </c>
      <c r="B39" s="78">
        <f>Declaration!D54</f>
        <v>0</v>
      </c>
      <c r="C39" s="135" t="str">
        <f t="shared" ca="1" si="3"/>
        <v>本調査回答で申告された製品範囲内で使用される対象となる鉱物が、紛争地域および高リスク地域を原産としている場合、「申告（Declaration）」タブのD54セルで申告してください</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記入済</v>
      </c>
      <c r="J39" s="15" t="str">
        <f ca="1">OFFSET(L!$C$1,MATCH("Checker"&amp;ADDRESS(ROW(),COLUMN(),4),L!$A:$A,0)-1,SL,,)</f>
        <v>本調査回答で申告された製品範囲内で使用される対象となる鉱物が、紛争地域および高リスク地域を原産としている場合、「申告（Declaration）」タブのD54セルで申告してください</v>
      </c>
    </row>
    <row r="40" spans="1:10" ht="41">
      <c r="A40" s="79" t="str">
        <f>Declaration!B55</f>
        <v>Copper(*)</v>
      </c>
      <c r="B40" s="78">
        <f>Declaration!D55</f>
        <v>0</v>
      </c>
      <c r="C40" s="135" t="str">
        <f t="shared" ca="1" si="3"/>
        <v>本調査回答で申告された製品範囲内で使用される対象となる鉱物が、紛争地域および高リスク地域を原産としている場合、「申告（Declaration）」タブのD55セルで申告してください</v>
      </c>
      <c r="D40" s="316" t="str">
        <f t="shared" ref="D40:D44" si="16">IF(H40=1,"Click here to answer question 3 for Specified mineral","")</f>
        <v>Click here to answer question 3 for Specified mineral</v>
      </c>
      <c r="E40" s="16" t="s">
        <v>15</v>
      </c>
      <c r="F40" s="83">
        <f t="shared" ref="F40:F44" si="17">IF(OR(A18="",B18="No",B18="Unknown",B18="Not declaring",B29="No",B29="Unknown"),0,1)</f>
        <v>1</v>
      </c>
      <c r="G40" s="61">
        <f t="shared" ref="G40:G44" si="18">IF(B40=0,1,0)</f>
        <v>1</v>
      </c>
      <c r="H40" s="62">
        <f t="shared" ref="H40:H44" si="19">F40*G40</f>
        <v>1</v>
      </c>
      <c r="I40" s="130" t="str">
        <f ca="1">OFFSET(L!$C$1,MATCH("Checker"&amp;"Comp",L!$A:$A,0)-1,SL,,)</f>
        <v>記入済</v>
      </c>
      <c r="J40" s="15" t="str">
        <f ca="1">OFFSET(L!$C$1,MATCH("Checker"&amp;ADDRESS(ROW(),COLUMN(),4),L!$A:$A,0)-1,SL,,)</f>
        <v>本調査回答で申告された製品範囲内で使用される対象となる鉱物が、紛争地域および高リスク地域を原産としている場合、「申告（Declaration）」タブのD55セルで申告してください</v>
      </c>
    </row>
    <row r="41" spans="1:10" ht="40.5">
      <c r="A41" s="79" t="str">
        <f>Declaration!B56</f>
        <v>Graphite(*)</v>
      </c>
      <c r="B41" s="78">
        <f>Declaration!D56</f>
        <v>0</v>
      </c>
      <c r="C41" s="135" t="str">
        <f t="shared" ca="1" si="3"/>
        <v>本調査回答で申告された製品範囲内で使用される対象となる鉱物が、紛争地域および高リスク地域を原産としている場合、「申告（Declaration）」タブのD56セルで申告してください</v>
      </c>
      <c r="D41" s="316" t="str">
        <f t="shared" si="16"/>
        <v>Click here to answer question 3 for Specified mineral</v>
      </c>
      <c r="E41" s="16"/>
      <c r="F41" s="83">
        <f t="shared" si="17"/>
        <v>1</v>
      </c>
      <c r="G41" s="61">
        <f t="shared" si="18"/>
        <v>1</v>
      </c>
      <c r="H41" s="62">
        <f t="shared" si="19"/>
        <v>1</v>
      </c>
      <c r="I41" s="130" t="str">
        <f ca="1">OFFSET(L!$C$1,MATCH("Checker"&amp;"Comp",L!$A:$A,0)-1,SL,,)</f>
        <v>記入済</v>
      </c>
      <c r="J41" s="15" t="str">
        <f ca="1">OFFSET(L!$C$1,MATCH("Checker"&amp;ADDRESS(ROW(),COLUMN(),4),L!$A:$A,0)-1,SL,,)</f>
        <v>本調査回答で申告された製品範囲内で使用される対象となる鉱物が、紛争地域および高リスク地域を原産としている場合、「申告（Declaration）」タブのD56セルで申告してください</v>
      </c>
    </row>
    <row r="42" spans="1:10" ht="40.5">
      <c r="A42" s="79" t="str">
        <f>Declaration!B57</f>
        <v>Lithium(*)</v>
      </c>
      <c r="B42" s="78">
        <f>Declaration!D57</f>
        <v>0</v>
      </c>
      <c r="C42" s="135" t="str">
        <f t="shared" ca="1" si="3"/>
        <v>本調査回答で申告された製品範囲内で使用される対象となる鉱物が、紛争地域および高リスク地域を原産としている場合、「申告（Declaration）」タブのD57セルで申告してください</v>
      </c>
      <c r="D42" s="316" t="str">
        <f t="shared" si="16"/>
        <v>Click here to answer question 3 for Specified mineral</v>
      </c>
      <c r="E42" s="16"/>
      <c r="F42" s="83">
        <f t="shared" si="17"/>
        <v>1</v>
      </c>
      <c r="G42" s="61">
        <f t="shared" si="18"/>
        <v>1</v>
      </c>
      <c r="H42" s="62">
        <f t="shared" si="19"/>
        <v>1</v>
      </c>
      <c r="I42" s="130" t="str">
        <f ca="1">OFFSET(L!$C$1,MATCH("Checker"&amp;"Comp",L!$A:$A,0)-1,SL,,)</f>
        <v>記入済</v>
      </c>
      <c r="J42" s="15" t="str">
        <f ca="1">OFFSET(L!$C$1,MATCH("Checker"&amp;ADDRESS(ROW(),COLUMN(),4),L!$A:$A,0)-1,SL,,)</f>
        <v>本調査回答で申告された製品範囲内で使用される対象となる鉱物が、紛争地域および高リスク地域を原産としている場合、「申告（Declaration）」タブのD57セルで申告してください</v>
      </c>
    </row>
    <row r="43" spans="1:10" ht="40.5">
      <c r="A43" s="79" t="str">
        <f>Declaration!B58</f>
        <v>Mica(*)</v>
      </c>
      <c r="B43" s="78">
        <f>Declaration!D58</f>
        <v>0</v>
      </c>
      <c r="C43" s="135" t="str">
        <f t="shared" ca="1" si="3"/>
        <v>本調査回答で申告された製品範囲内で使用される対象となる鉱物が、紛争地域および高リスク地域を原産としている場合、「申告（Declaration）」タブのD58セルで申告してください</v>
      </c>
      <c r="D43" s="316" t="str">
        <f t="shared" si="16"/>
        <v>Click here to answer question 3 for Specified mineral</v>
      </c>
      <c r="E43" s="16"/>
      <c r="F43" s="83">
        <f t="shared" si="17"/>
        <v>1</v>
      </c>
      <c r="G43" s="61">
        <f t="shared" si="18"/>
        <v>1</v>
      </c>
      <c r="H43" s="62">
        <f t="shared" si="19"/>
        <v>1</v>
      </c>
      <c r="I43" s="130" t="str">
        <f ca="1">OFFSET(L!$C$1,MATCH("Checker"&amp;"Comp",L!$A:$A,0)-1,SL,,)</f>
        <v>記入済</v>
      </c>
      <c r="J43" s="15" t="str">
        <f ca="1">OFFSET(L!$C$1,MATCH("Checker"&amp;ADDRESS(ROW(),COLUMN(),4),L!$A:$A,0)-1,SL,,)</f>
        <v>本調査回答で申告された製品範囲内で使用される対象となる鉱物が、紛争地域および高リスク地域を原産としている場合、「申告（Declaration）」タブのD58セルで申告してください</v>
      </c>
    </row>
    <row r="44" spans="1:10" ht="40.5">
      <c r="A44" s="79" t="str">
        <f>Declaration!B59</f>
        <v>Nickel(*)</v>
      </c>
      <c r="B44" s="78">
        <f>Declaration!D59</f>
        <v>0</v>
      </c>
      <c r="C44" s="135" t="str">
        <f t="shared" ca="1" si="3"/>
        <v>本調査回答で申告された製品範囲内で使用される対象となる鉱物が、紛争地域および高リスク地域を原産としている場合、「申告（Declaration）」タブのD59セルで申告してください</v>
      </c>
      <c r="D44" s="316" t="str">
        <f t="shared" si="16"/>
        <v>Click here to answer question 3 for Specified mineral</v>
      </c>
      <c r="E44" s="16"/>
      <c r="F44" s="83">
        <f t="shared" si="17"/>
        <v>1</v>
      </c>
      <c r="G44" s="61">
        <f t="shared" si="18"/>
        <v>1</v>
      </c>
      <c r="H44" s="62">
        <f t="shared" si="19"/>
        <v>1</v>
      </c>
      <c r="I44" s="130" t="str">
        <f ca="1">OFFSET(L!$C$1,MATCH("Checker"&amp;"Comp",L!$A:$A,0)-1,SL,,)</f>
        <v>記入済</v>
      </c>
      <c r="J44" s="15" t="str">
        <f ca="1">OFFSET(L!$C$1,MATCH("Checker"&amp;ADDRESS(ROW(),COLUMN(),4),L!$A:$A,0)-1,SL,,)</f>
        <v>本調査回答で申告された製品範囲内で使用される対象となる鉱物が、紛争地域および高リスク地域を原産としている場合、「申告（Declaration）」タブのD59セルで申告してください</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4）対象となる鉱物は全て、再生利用品又はスクラップ起源から調達していますか？(*)</v>
      </c>
      <c r="B49" s="81"/>
      <c r="C49" s="81"/>
      <c r="D49" s="85"/>
      <c r="E49" s="16" t="s">
        <v>15</v>
      </c>
      <c r="F49" s="82"/>
      <c r="J49" s="131"/>
    </row>
    <row r="50" spans="1:10" ht="55.5" customHeight="1">
      <c r="A50" s="79" t="str">
        <f>Declaration!B66</f>
        <v>Cobalt(*)</v>
      </c>
      <c r="B50" s="78">
        <f>Declaration!D66</f>
        <v>0</v>
      </c>
      <c r="C50" s="135" t="str">
        <f ca="1">IF(H50=1,J50,I50)</f>
        <v>本調査回答で申告された製品範囲内で使用される対象となる鉱物の100%が再生利用品およびスクラップ起源を由来としている場合は、「申告（Declaration）」タブのD66セルに申告してください</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記入済</v>
      </c>
      <c r="J50" s="131" t="str">
        <f ca="1">OFFSET(L!$C$1,MATCH("Checker"&amp;ADDRESS(ROW(),COLUMN(),4),L!$A:$A,0)-1,SL,,)</f>
        <v>本調査回答で申告された製品範囲内で使用される対象となる鉱物の100%が再生利用品およびスクラップ起源を由来としている場合は、「申告（Declaration）」タブのD66セルに申告してください</v>
      </c>
    </row>
    <row r="51" spans="1:10" ht="55.5" customHeight="1">
      <c r="A51" s="79" t="str">
        <f>Declaration!B67</f>
        <v>Copper(*)</v>
      </c>
      <c r="B51" s="78">
        <f>Declaration!D67</f>
        <v>0</v>
      </c>
      <c r="C51" s="135" t="str">
        <f t="shared" ref="C51:C59" ca="1" si="20">IF(H51=1,J51,I51)</f>
        <v>本調査回答で申告された製品範囲内で使用される対象となる鉱物の100%が再生利用品およびスクラップ起源を由来としている場合は、「申告（Declaration）」タブのD67セルに申告してください</v>
      </c>
      <c r="D51" s="316" t="str">
        <f t="shared" ref="D51:D55" si="21">IF(H51=1,"Click here to answer question 4 for specified mineral","")</f>
        <v>Click here to answer question 4 for specified mineral</v>
      </c>
      <c r="E51" s="16"/>
      <c r="F51" s="83">
        <f t="shared" ref="F51:F55" si="22">F40</f>
        <v>1</v>
      </c>
      <c r="G51" s="61">
        <f t="shared" ref="G51:G55" si="23">IF(B51=0,1,0)</f>
        <v>1</v>
      </c>
      <c r="H51" s="62">
        <f t="shared" ref="H51:H55" si="24">F51*G51</f>
        <v>1</v>
      </c>
      <c r="I51" s="130" t="str">
        <f ca="1">OFFSET(L!$C$1,MATCH("Checker"&amp;"Comp",L!$A:$A,0)-1,SL,,)</f>
        <v>記入済</v>
      </c>
      <c r="J51" s="131" t="str">
        <f ca="1">OFFSET(L!$C$1,MATCH("Checker"&amp;ADDRESS(ROW(),COLUMN(),4),L!$A:$A,0)-1,SL,,)</f>
        <v>本調査回答で申告された製品範囲内で使用される対象となる鉱物の100%が再生利用品およびスクラップ起源を由来としている場合は、「申告（Declaration）」タブのD67セルに申告してください</v>
      </c>
    </row>
    <row r="52" spans="1:10" ht="55.5" customHeight="1">
      <c r="A52" s="79" t="str">
        <f>Declaration!B68</f>
        <v>Graphite(*)</v>
      </c>
      <c r="B52" s="78">
        <f>Declaration!D68</f>
        <v>0</v>
      </c>
      <c r="C52" s="135" t="str">
        <f t="shared" ca="1" si="20"/>
        <v>本調査回答で申告された製品範囲内で使用される対象となる鉱物の100%が再生利用品およびスクラップ起源を由来としている場合は、「申告（Declaration）」タブのD68セルに申告してください</v>
      </c>
      <c r="D52" s="316" t="str">
        <f t="shared" si="21"/>
        <v>Click here to answer question 4 for specified mineral</v>
      </c>
      <c r="E52" s="16"/>
      <c r="F52" s="83">
        <f t="shared" si="22"/>
        <v>1</v>
      </c>
      <c r="G52" s="61">
        <f t="shared" si="23"/>
        <v>1</v>
      </c>
      <c r="H52" s="62">
        <f t="shared" si="24"/>
        <v>1</v>
      </c>
      <c r="I52" s="130" t="str">
        <f ca="1">OFFSET(L!$C$1,MATCH("Checker"&amp;"Comp",L!$A:$A,0)-1,SL,,)</f>
        <v>記入済</v>
      </c>
      <c r="J52" s="131" t="str">
        <f ca="1">OFFSET(L!$C$1,MATCH("Checker"&amp;ADDRESS(ROW(),COLUMN(),4),L!$A:$A,0)-1,SL,,)</f>
        <v>本調査回答で申告された製品範囲内で使用される対象となる鉱物の100%が再生利用品およびスクラップ起源を由来としている場合は、「申告（Declaration）」タブのD68セルに申告してください</v>
      </c>
    </row>
    <row r="53" spans="1:10" ht="55.5" customHeight="1">
      <c r="A53" s="79" t="str">
        <f>Declaration!B69</f>
        <v>Lithium(*)</v>
      </c>
      <c r="B53" s="78">
        <f>Declaration!D69</f>
        <v>0</v>
      </c>
      <c r="C53" s="135" t="str">
        <f t="shared" ca="1" si="20"/>
        <v>本調査回答で申告された製品範囲内で使用される対象となる鉱物の100%が再生利用品およびスクラップ起源を由来としている場合は、「申告（Declaration）」タブのD69セルに申告してください</v>
      </c>
      <c r="D53" s="316" t="str">
        <f t="shared" si="21"/>
        <v>Click here to answer question 4 for specified mineral</v>
      </c>
      <c r="E53" s="16"/>
      <c r="F53" s="83">
        <f t="shared" si="22"/>
        <v>1</v>
      </c>
      <c r="G53" s="61">
        <f t="shared" si="23"/>
        <v>1</v>
      </c>
      <c r="H53" s="62">
        <f t="shared" si="24"/>
        <v>1</v>
      </c>
      <c r="I53" s="130" t="str">
        <f ca="1">OFFSET(L!$C$1,MATCH("Checker"&amp;"Comp",L!$A:$A,0)-1,SL,,)</f>
        <v>記入済</v>
      </c>
      <c r="J53" s="131" t="str">
        <f ca="1">OFFSET(L!$C$1,MATCH("Checker"&amp;ADDRESS(ROW(),COLUMN(),4),L!$A:$A,0)-1,SL,,)</f>
        <v>本調査回答で申告された製品範囲内で使用される対象となる鉱物の100%が再生利用品およびスクラップ起源を由来としている場合は、「申告（Declaration）」タブのD69セルに申告してください</v>
      </c>
    </row>
    <row r="54" spans="1:10" ht="55.5" customHeight="1">
      <c r="A54" s="79" t="str">
        <f>Declaration!B70</f>
        <v>Mica(*)</v>
      </c>
      <c r="B54" s="78">
        <f>Declaration!D70</f>
        <v>0</v>
      </c>
      <c r="C54" s="135" t="str">
        <f t="shared" ca="1" si="20"/>
        <v>本調査回答で申告された製品範囲内で使用される対象となる鉱物の100%が再生利用品およびスクラップ起源を由来としている場合は、「申告（Declaration）」タブのD70セルに申告してください</v>
      </c>
      <c r="D54" s="316" t="str">
        <f t="shared" si="21"/>
        <v>Click here to answer question 4 for specified mineral</v>
      </c>
      <c r="E54" s="16"/>
      <c r="F54" s="83">
        <f t="shared" si="22"/>
        <v>1</v>
      </c>
      <c r="G54" s="61">
        <f t="shared" si="23"/>
        <v>1</v>
      </c>
      <c r="H54" s="62">
        <f t="shared" si="24"/>
        <v>1</v>
      </c>
      <c r="I54" s="130" t="str">
        <f ca="1">OFFSET(L!$C$1,MATCH("Checker"&amp;"Comp",L!$A:$A,0)-1,SL,,)</f>
        <v>記入済</v>
      </c>
      <c r="J54" s="131" t="str">
        <f ca="1">OFFSET(L!$C$1,MATCH("Checker"&amp;ADDRESS(ROW(),COLUMN(),4),L!$A:$A,0)-1,SL,,)</f>
        <v>本調査回答で申告された製品範囲内で使用される対象となる鉱物の100%が再生利用品およびスクラップ起源を由来としている場合は、「申告（Declaration）」タブのD70セルに申告してください</v>
      </c>
    </row>
    <row r="55" spans="1:10" ht="55.5" customHeight="1">
      <c r="A55" s="79" t="str">
        <f>Declaration!B71</f>
        <v>Nickel(*)</v>
      </c>
      <c r="B55" s="78">
        <f>Declaration!D71</f>
        <v>0</v>
      </c>
      <c r="C55" s="135" t="str">
        <f t="shared" ca="1" si="20"/>
        <v>本調査回答で申告された製品範囲内で使用される対象となる鉱物の100%が再生利用品およびスクラップ起源を由来としている場合は、「申告（Declaration）」タブのD71セルに申告してください</v>
      </c>
      <c r="D55" s="316" t="str">
        <f t="shared" si="21"/>
        <v>Click here to answer question 4 for specified mineral</v>
      </c>
      <c r="E55" s="16"/>
      <c r="F55" s="83">
        <f t="shared" si="22"/>
        <v>1</v>
      </c>
      <c r="G55" s="61">
        <f t="shared" si="23"/>
        <v>1</v>
      </c>
      <c r="H55" s="62">
        <f t="shared" si="24"/>
        <v>1</v>
      </c>
      <c r="I55" s="130" t="str">
        <f ca="1">OFFSET(L!$C$1,MATCH("Checker"&amp;"Comp",L!$A:$A,0)-1,SL,,)</f>
        <v>記入済</v>
      </c>
      <c r="J55" s="131" t="str">
        <f ca="1">OFFSET(L!$C$1,MATCH("Checker"&amp;ADDRESS(ROW(),COLUMN(),4),L!$A:$A,0)-1,SL,,)</f>
        <v>本調査回答で申告された製品範囲内で使用される対象となる鉱物の100%が再生利用品およびスクラップ起源を由来としている場合は、「申告（Declaration）」タブのD71セルに申告してください</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5）サプライチェーン調査に回答した関連するサプライヤーは何パーセントですか？(*)</v>
      </c>
      <c r="B60" s="81"/>
      <c r="C60" s="81"/>
      <c r="D60" s="85"/>
      <c r="E60" s="16" t="s">
        <v>15</v>
      </c>
      <c r="F60" s="82"/>
    </row>
    <row r="61" spans="1:10" ht="27.5">
      <c r="A61" s="79" t="str">
        <f>Declaration!B78</f>
        <v>Cobalt(*)</v>
      </c>
      <c r="B61" s="78">
        <f>Declaration!D78</f>
        <v>0</v>
      </c>
      <c r="C61" s="135" t="str">
        <f t="shared" ca="1" si="3"/>
        <v>サプライヤーの製錬業者情報の回答率を割合（%）で「申告（Declaration）」タブのD78セルに記入してください</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記入済</v>
      </c>
      <c r="J61" s="15" t="str">
        <f ca="1">OFFSET(L!$C$1,MATCH("Checker"&amp;ADDRESS(ROW(),COLUMN(),4),L!$A:$A,0)-1,SL,,)</f>
        <v>サプライヤーの製錬業者情報の回答率を割合（%）で「申告（Declaration）」タブのD78セルに記入してください</v>
      </c>
    </row>
    <row r="62" spans="1:10" ht="27.5">
      <c r="A62" s="79" t="str">
        <f>Declaration!B79</f>
        <v>Copper(*)</v>
      </c>
      <c r="B62" s="78">
        <f>Declaration!D79</f>
        <v>0</v>
      </c>
      <c r="C62" s="135" t="str">
        <f t="shared" ca="1" si="3"/>
        <v>サプライヤーの製錬業者情報の回答率を割合（%）で「申告（Declaration）」タブのD79セルに記入してください</v>
      </c>
      <c r="D62" s="317" t="str">
        <f t="shared" ref="D62:D66" si="25">IF(H62=1,"Click here to answer question 5 for specified mineral","")</f>
        <v>Click here to answer question 5 for specified mineral</v>
      </c>
      <c r="E62" s="16" t="s">
        <v>18</v>
      </c>
      <c r="F62" s="83">
        <f t="shared" ref="F62:F66" si="26">F51</f>
        <v>1</v>
      </c>
      <c r="G62" s="61">
        <f t="shared" ref="G62:G66" si="27">IF(B62=0,1,0)</f>
        <v>1</v>
      </c>
      <c r="H62" s="62">
        <f t="shared" ref="H62:H66" si="28">F62*G62</f>
        <v>1</v>
      </c>
      <c r="I62" s="130" t="str">
        <f ca="1">OFFSET(L!$C$1,MATCH("Checker"&amp;"Comp",L!$A:$A,0)-1,SL,,)</f>
        <v>記入済</v>
      </c>
      <c r="J62" s="15" t="str">
        <f ca="1">OFFSET(L!$C$1,MATCH("Checker"&amp;ADDRESS(ROW(),COLUMN(),4),L!$A:$A,0)-1,SL,,)</f>
        <v>サプライヤーの製錬業者情報の回答率を割合（%）で「申告（Declaration）」タブのD79セルに記入してください</v>
      </c>
    </row>
    <row r="63" spans="1:10" ht="27">
      <c r="A63" s="79" t="str">
        <f>Declaration!B80</f>
        <v>Graphite(*)</v>
      </c>
      <c r="B63" s="78">
        <f>Declaration!D80</f>
        <v>0</v>
      </c>
      <c r="C63" s="135" t="str">
        <f t="shared" ca="1" si="3"/>
        <v>サプライヤーの製錬業者情報の回答率を割合（%）で「申告（Declaration）」タブのD80セルに記入してください</v>
      </c>
      <c r="D63" s="317" t="str">
        <f t="shared" si="25"/>
        <v>Click here to answer question 5 for specified mineral</v>
      </c>
      <c r="E63" s="16"/>
      <c r="F63" s="83">
        <f t="shared" si="26"/>
        <v>1</v>
      </c>
      <c r="G63" s="61">
        <f t="shared" si="27"/>
        <v>1</v>
      </c>
      <c r="H63" s="62">
        <f t="shared" si="28"/>
        <v>1</v>
      </c>
      <c r="I63" s="130" t="str">
        <f ca="1">OFFSET(L!$C$1,MATCH("Checker"&amp;"Comp",L!$A:$A,0)-1,SL,,)</f>
        <v>記入済</v>
      </c>
      <c r="J63" s="15" t="str">
        <f ca="1">OFFSET(L!$C$1,MATCH("Checker"&amp;ADDRESS(ROW(),COLUMN(),4),L!$A:$A,0)-1,SL,,)</f>
        <v>サプライヤーの製錬業者情報の回答率を割合（%）で「申告（Declaration）」タブのD80セルに記入してください</v>
      </c>
    </row>
    <row r="64" spans="1:10" ht="27">
      <c r="A64" s="79" t="str">
        <f>Declaration!B81</f>
        <v>Lithium(*)</v>
      </c>
      <c r="B64" s="78">
        <f>Declaration!D81</f>
        <v>0</v>
      </c>
      <c r="C64" s="135" t="str">
        <f t="shared" ca="1" si="3"/>
        <v>サプライヤーの製錬業者情報の回答率を割合（%）で「申告（Declaration）」タブのD81セルに記入してください</v>
      </c>
      <c r="D64" s="317" t="str">
        <f t="shared" si="25"/>
        <v>Click here to answer question 5 for specified mineral</v>
      </c>
      <c r="E64" s="16"/>
      <c r="F64" s="83">
        <f t="shared" si="26"/>
        <v>1</v>
      </c>
      <c r="G64" s="61">
        <f t="shared" si="27"/>
        <v>1</v>
      </c>
      <c r="H64" s="62">
        <f t="shared" si="28"/>
        <v>1</v>
      </c>
      <c r="I64" s="130" t="str">
        <f ca="1">OFFSET(L!$C$1,MATCH("Checker"&amp;"Comp",L!$A:$A,0)-1,SL,,)</f>
        <v>記入済</v>
      </c>
      <c r="J64" s="15" t="str">
        <f ca="1">OFFSET(L!$C$1,MATCH("Checker"&amp;ADDRESS(ROW(),COLUMN(),4),L!$A:$A,0)-1,SL,,)</f>
        <v>サプライヤーの製錬業者情報の回答率を割合（%）で「申告（Declaration）」タブのD81セルに記入してください</v>
      </c>
    </row>
    <row r="65" spans="1:10" ht="27">
      <c r="A65" s="79" t="str">
        <f>Declaration!B82</f>
        <v>Mica(*)</v>
      </c>
      <c r="B65" s="78">
        <f>Declaration!D82</f>
        <v>0</v>
      </c>
      <c r="C65" s="135" t="str">
        <f t="shared" ca="1" si="3"/>
        <v>サプライヤーの製錬業者情報の回答率を割合（%）で「申告（Declaration）」タブのD82セルに記入してください</v>
      </c>
      <c r="D65" s="317" t="str">
        <f t="shared" si="25"/>
        <v>Click here to answer question 5 for specified mineral</v>
      </c>
      <c r="E65" s="16"/>
      <c r="F65" s="83">
        <f t="shared" si="26"/>
        <v>1</v>
      </c>
      <c r="G65" s="61">
        <f t="shared" si="27"/>
        <v>1</v>
      </c>
      <c r="H65" s="62">
        <f t="shared" si="28"/>
        <v>1</v>
      </c>
      <c r="I65" s="130" t="str">
        <f ca="1">OFFSET(L!$C$1,MATCH("Checker"&amp;"Comp",L!$A:$A,0)-1,SL,,)</f>
        <v>記入済</v>
      </c>
      <c r="J65" s="15" t="str">
        <f ca="1">OFFSET(L!$C$1,MATCH("Checker"&amp;ADDRESS(ROW(),COLUMN(),4),L!$A:$A,0)-1,SL,,)</f>
        <v>サプライヤーの製錬業者情報の回答率を割合（%）で「申告（Declaration）」タブのD82セルに記入してください</v>
      </c>
    </row>
    <row r="66" spans="1:10" ht="27">
      <c r="A66" s="79" t="str">
        <f>Declaration!B83</f>
        <v>Nickel(*)</v>
      </c>
      <c r="B66" s="78">
        <f>Declaration!D83</f>
        <v>0</v>
      </c>
      <c r="C66" s="135" t="str">
        <f t="shared" ca="1" si="3"/>
        <v>サプライヤーの製錬業者情報の回答率を割合（%）で「申告（Declaration）」タブのD83セルに記入してください</v>
      </c>
      <c r="D66" s="317" t="str">
        <f t="shared" si="25"/>
        <v>Click here to answer question 5 for specified mineral</v>
      </c>
      <c r="E66" s="16"/>
      <c r="F66" s="83">
        <f t="shared" si="26"/>
        <v>1</v>
      </c>
      <c r="G66" s="61">
        <f t="shared" si="27"/>
        <v>1</v>
      </c>
      <c r="H66" s="62">
        <f t="shared" si="28"/>
        <v>1</v>
      </c>
      <c r="I66" s="130" t="str">
        <f ca="1">OFFSET(L!$C$1,MATCH("Checker"&amp;"Comp",L!$A:$A,0)-1,SL,,)</f>
        <v>記入済</v>
      </c>
      <c r="J66" s="15" t="str">
        <f ca="1">OFFSET(L!$C$1,MATCH("Checker"&amp;ADDRESS(ROW(),COLUMN(),4),L!$A:$A,0)-1,SL,,)</f>
        <v>サプライヤーの製錬業者情報の回答率を割合（%）で「申告（Declaration）」タブのD83セルに記入してください</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6）貴社のサプライチェーンに対象となる鉱物を供給する全ての製錬業者又は加工業者を特定しましたか？(*)</v>
      </c>
      <c r="B71" s="81"/>
      <c r="C71" s="81"/>
      <c r="D71" s="85"/>
      <c r="E71" s="16" t="s">
        <v>13</v>
      </c>
      <c r="F71" s="82"/>
    </row>
    <row r="72" spans="1:10" ht="54.5">
      <c r="A72" s="79" t="str">
        <f>Declaration!B90</f>
        <v>Cobalt(*)</v>
      </c>
      <c r="B72" s="78">
        <f>Declaration!D90</f>
        <v>0</v>
      </c>
      <c r="C72" s="135" t="str">
        <f t="shared" ca="1" si="3"/>
        <v>申告範囲内で全ての製錬業者名が本調査回答で提供された場合は、「申告」タブのD90セルに申告してください</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記入済</v>
      </c>
      <c r="J72" s="15" t="str">
        <f ca="1">OFFSET(L!$C$1,MATCH("Checker"&amp;ADDRESS(ROW(),COLUMN(),4),L!$A:$A,0)-1,SL,,)</f>
        <v>申告範囲内で全ての製錬業者名が本調査回答で提供された場合は、「申告」タブのD90セルに申告してください</v>
      </c>
    </row>
    <row r="73" spans="1:10" ht="54.5">
      <c r="A73" s="79" t="str">
        <f>Declaration!B91</f>
        <v>Copper(*)</v>
      </c>
      <c r="B73" s="78">
        <f>Declaration!D91</f>
        <v>0</v>
      </c>
      <c r="C73" s="135" t="str">
        <f t="shared" ref="C73:C81" ca="1" si="31">IF(H73=1,J73,I73)</f>
        <v>申告範囲内で全ての製錬業者名が本調査回答で提供された場合は、「申告」タブのD91セルに申告してください</v>
      </c>
      <c r="D73" s="317" t="str">
        <f t="shared" ref="D73:D77" si="32">IF(H73=1,"Click here to answer question 6 for specified mineral","")</f>
        <v>Click here to answer question 6 for specified mineral</v>
      </c>
      <c r="E73" s="16" t="s">
        <v>13</v>
      </c>
      <c r="F73" s="83">
        <f t="shared" ref="F73:F77" si="33">F62</f>
        <v>1</v>
      </c>
      <c r="G73" s="61">
        <f t="shared" ref="G73:G77" si="34">IF(B73=0,1,0)</f>
        <v>1</v>
      </c>
      <c r="H73" s="62">
        <f t="shared" ref="H73:H77" si="35">F73*G73</f>
        <v>1</v>
      </c>
      <c r="I73" s="130" t="str">
        <f ca="1">OFFSET(L!$C$1,MATCH("Checker"&amp;"Comp",L!$A:$A,0)-1,SL,,)</f>
        <v>記入済</v>
      </c>
      <c r="J73" s="15" t="str">
        <f ca="1">OFFSET(L!$C$1,MATCH("Checker"&amp;ADDRESS(ROW(),COLUMN(),4),L!$A:$A,0)-1,SL,,)</f>
        <v>申告範囲内で全ての製錬業者名が本調査回答で提供された場合は、「申告」タブのD91セルに申告してください</v>
      </c>
    </row>
    <row r="74" spans="1:10" ht="27">
      <c r="A74" s="79" t="str">
        <f>Declaration!B92</f>
        <v>Graphite(*)</v>
      </c>
      <c r="B74" s="78">
        <f>Declaration!D92</f>
        <v>0</v>
      </c>
      <c r="C74" s="135" t="str">
        <f t="shared" ca="1" si="31"/>
        <v>申告範囲内で全ての製錬業者名が本調査回答で提供された場合は、「申告」タブのD92セルに申告してください</v>
      </c>
      <c r="D74" s="317" t="str">
        <f t="shared" si="32"/>
        <v>Click here to answer question 6 for specified mineral</v>
      </c>
      <c r="E74" s="16"/>
      <c r="F74" s="83">
        <f t="shared" si="33"/>
        <v>1</v>
      </c>
      <c r="G74" s="61">
        <f t="shared" si="34"/>
        <v>1</v>
      </c>
      <c r="H74" s="62">
        <f t="shared" si="35"/>
        <v>1</v>
      </c>
      <c r="I74" s="130" t="str">
        <f ca="1">OFFSET(L!$C$1,MATCH("Checker"&amp;"Comp",L!$A:$A,0)-1,SL,,)</f>
        <v>記入済</v>
      </c>
      <c r="J74" s="15" t="str">
        <f ca="1">OFFSET(L!$C$1,MATCH("Checker"&amp;ADDRESS(ROW(),COLUMN(),4),L!$A:$A,0)-1,SL,,)</f>
        <v>申告範囲内で全ての製錬業者名が本調査回答で提供された場合は、「申告」タブのD92セルに申告してください</v>
      </c>
    </row>
    <row r="75" spans="1:10" ht="27">
      <c r="A75" s="79" t="str">
        <f>Declaration!B93</f>
        <v>Lithium(*)</v>
      </c>
      <c r="B75" s="78">
        <f>Declaration!D93</f>
        <v>0</v>
      </c>
      <c r="C75" s="135" t="str">
        <f t="shared" ca="1" si="31"/>
        <v>申告範囲内で全ての製錬業者名が本調査回答で提供された場合は、「申告」タブのD93セルに申告してください</v>
      </c>
      <c r="D75" s="317" t="str">
        <f t="shared" si="32"/>
        <v>Click here to answer question 6 for specified mineral</v>
      </c>
      <c r="E75" s="16"/>
      <c r="F75" s="83">
        <f t="shared" si="33"/>
        <v>1</v>
      </c>
      <c r="G75" s="61">
        <f t="shared" si="34"/>
        <v>1</v>
      </c>
      <c r="H75" s="62">
        <f t="shared" si="35"/>
        <v>1</v>
      </c>
      <c r="I75" s="130" t="str">
        <f ca="1">OFFSET(L!$C$1,MATCH("Checker"&amp;"Comp",L!$A:$A,0)-1,SL,,)</f>
        <v>記入済</v>
      </c>
      <c r="J75" s="15" t="str">
        <f ca="1">OFFSET(L!$C$1,MATCH("Checker"&amp;ADDRESS(ROW(),COLUMN(),4),L!$A:$A,0)-1,SL,,)</f>
        <v>申告範囲内で全ての製錬業者名が本調査回答で提供された場合は、「申告」タブのD93セルに申告してください</v>
      </c>
    </row>
    <row r="76" spans="1:10" ht="27">
      <c r="A76" s="79" t="str">
        <f>Declaration!B94</f>
        <v>Mica(*)</v>
      </c>
      <c r="B76" s="78">
        <f>Declaration!D94</f>
        <v>0</v>
      </c>
      <c r="C76" s="135" t="str">
        <f t="shared" ca="1" si="31"/>
        <v>申告範囲内で全ての製錬業者名が本調査回答で提供された場合は、「申告」タブのD94セルに申告してください</v>
      </c>
      <c r="D76" s="317" t="str">
        <f t="shared" si="32"/>
        <v>Click here to answer question 6 for specified mineral</v>
      </c>
      <c r="E76" s="16"/>
      <c r="F76" s="83">
        <f t="shared" si="33"/>
        <v>1</v>
      </c>
      <c r="G76" s="61">
        <f t="shared" si="34"/>
        <v>1</v>
      </c>
      <c r="H76" s="62">
        <f t="shared" si="35"/>
        <v>1</v>
      </c>
      <c r="I76" s="130" t="str">
        <f ca="1">OFFSET(L!$C$1,MATCH("Checker"&amp;"Comp",L!$A:$A,0)-1,SL,,)</f>
        <v>記入済</v>
      </c>
      <c r="J76" s="15" t="str">
        <f ca="1">OFFSET(L!$C$1,MATCH("Checker"&amp;ADDRESS(ROW(),COLUMN(),4),L!$A:$A,0)-1,SL,,)</f>
        <v>申告範囲内で全ての製錬業者名が本調査回答で提供された場合は、「申告」タブのD94セルに申告してください</v>
      </c>
    </row>
    <row r="77" spans="1:10" ht="27">
      <c r="A77" s="79" t="str">
        <f>Declaration!B95</f>
        <v>Nickel(*)</v>
      </c>
      <c r="B77" s="78">
        <f>Declaration!D95</f>
        <v>0</v>
      </c>
      <c r="C77" s="135" t="str">
        <f t="shared" ca="1" si="31"/>
        <v>申告範囲内で全ての製錬業者名が本調査回答で提供された場合は、「申告」タブのD95セルに申告してください</v>
      </c>
      <c r="D77" s="317" t="str">
        <f t="shared" si="32"/>
        <v>Click here to answer question 6 for specified mineral</v>
      </c>
      <c r="E77" s="16"/>
      <c r="F77" s="83">
        <f t="shared" si="33"/>
        <v>1</v>
      </c>
      <c r="G77" s="61">
        <f t="shared" si="34"/>
        <v>1</v>
      </c>
      <c r="H77" s="62">
        <f t="shared" si="35"/>
        <v>1</v>
      </c>
      <c r="I77" s="130" t="str">
        <f ca="1">OFFSET(L!$C$1,MATCH("Checker"&amp;"Comp",L!$A:$A,0)-1,SL,,)</f>
        <v>記入済</v>
      </c>
      <c r="J77" s="15" t="str">
        <f ca="1">OFFSET(L!$C$1,MATCH("Checker"&amp;ADDRESS(ROW(),COLUMN(),4),L!$A:$A,0)-1,SL,,)</f>
        <v>申告範囲内で全ての製錬業者名が本調査回答で提供された場合は、「申告」タブのD95セルに申告してください</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7）貴社は受領した該当する全ての製錬業者又は加工業者情報を、この申告で報告していますか？(*)</v>
      </c>
      <c r="B82" s="81"/>
      <c r="C82" s="81"/>
      <c r="D82" s="85"/>
      <c r="E82" s="16" t="s">
        <v>16</v>
      </c>
      <c r="F82" s="82"/>
    </row>
    <row r="83" spans="1:10" ht="41.5" customHeight="1">
      <c r="A83" s="79" t="str">
        <f>Declaration!B102</f>
        <v>Cobalt(*)</v>
      </c>
      <c r="B83" s="78">
        <f>Declaration!D102</f>
        <v>0</v>
      </c>
      <c r="C83" s="135" t="str">
        <f t="shared" ref="C83:C92" ca="1" si="36">IF(H83=1,J83,I83)</f>
        <v>全ての該当する対象となる鉱物製錬業者情報が提供された場合は、「申告（Declaration）」タブのD102セルに申告してください</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記入済</v>
      </c>
      <c r="J83" s="15" t="str">
        <f ca="1">OFFSET(L!$C$1,MATCH("Checker"&amp;ADDRESS(ROW(),COLUMN(),4),L!$A:$A,0)-1,SL,,)</f>
        <v>全ての該当する対象となる鉱物製錬業者情報が提供された場合は、「申告（Declaration）」タブのD102セルに申告してください</v>
      </c>
    </row>
    <row r="84" spans="1:10" ht="41.5" customHeight="1">
      <c r="A84" s="79" t="str">
        <f>Declaration!B103</f>
        <v>Copper(*)</v>
      </c>
      <c r="B84" s="78">
        <f>Declaration!D103</f>
        <v>0</v>
      </c>
      <c r="C84" s="135" t="str">
        <f t="shared" ca="1" si="36"/>
        <v>全ての該当する対象となる鉱物製錬業者情報が提供された場合は、「申告（Declaration）」タブのD103セルに申告してください</v>
      </c>
      <c r="D84" s="317" t="str">
        <f t="shared" ref="D84:D88" si="39">IF(H84=1,"Click here to answer question 7 for specified mineral","")</f>
        <v>Click here to answer question 7 for specified mineral</v>
      </c>
      <c r="E84" s="16" t="s">
        <v>15</v>
      </c>
      <c r="F84" s="83">
        <f t="shared" ref="F84:F88" si="40">F73</f>
        <v>1</v>
      </c>
      <c r="G84" s="61">
        <f t="shared" ref="G84:G88" si="41">IF(B84=0,1,0)</f>
        <v>1</v>
      </c>
      <c r="H84" s="62">
        <f t="shared" ref="H84:H88" si="42">F84*G84</f>
        <v>1</v>
      </c>
      <c r="I84" s="130" t="str">
        <f ca="1">OFFSET(L!$C$1,MATCH("Checker"&amp;"Comp",L!$A:$A,0)-1,SL,,)</f>
        <v>記入済</v>
      </c>
      <c r="J84" s="15" t="str">
        <f ca="1">OFFSET(L!$C$1,MATCH("Checker"&amp;ADDRESS(ROW(),COLUMN(),4),L!$A:$A,0)-1,SL,,)</f>
        <v>全ての該当する対象となる鉱物製錬業者情報が提供された場合は、「申告（Declaration）」タブのD103セルに申告してください</v>
      </c>
    </row>
    <row r="85" spans="1:10" ht="41.5" customHeight="1">
      <c r="A85" s="79" t="str">
        <f>Declaration!B104</f>
        <v>Graphite(*)</v>
      </c>
      <c r="B85" s="78">
        <f>Declaration!D104</f>
        <v>0</v>
      </c>
      <c r="C85" s="135" t="str">
        <f t="shared" ca="1" si="36"/>
        <v>全ての該当する対象となる鉱物製錬業者情報が提供された場合は、「申告（Declaration）」タブのD104セルに申告してください</v>
      </c>
      <c r="D85" s="317" t="str">
        <f t="shared" si="39"/>
        <v>Click here to answer question 7 for specified mineral</v>
      </c>
      <c r="E85" s="16"/>
      <c r="F85" s="83">
        <f t="shared" si="40"/>
        <v>1</v>
      </c>
      <c r="G85" s="61">
        <f t="shared" si="41"/>
        <v>1</v>
      </c>
      <c r="H85" s="62">
        <f t="shared" si="42"/>
        <v>1</v>
      </c>
      <c r="I85" s="130" t="str">
        <f ca="1">OFFSET(L!$C$1,MATCH("Checker"&amp;"Comp",L!$A:$A,0)-1,SL,,)</f>
        <v>記入済</v>
      </c>
      <c r="J85" s="15" t="str">
        <f ca="1">OFFSET(L!$C$1,MATCH("Checker"&amp;ADDRESS(ROW(),COLUMN(),4),L!$A:$A,0)-1,SL,,)</f>
        <v>全ての該当する対象となる鉱物製錬業者情報が提供された場合は、「申告（Declaration）」タブのD104セルに申告してください</v>
      </c>
    </row>
    <row r="86" spans="1:10" ht="41.5" customHeight="1">
      <c r="A86" s="79" t="str">
        <f>Declaration!B105</f>
        <v>Lithium(*)</v>
      </c>
      <c r="B86" s="78">
        <f>Declaration!D105</f>
        <v>0</v>
      </c>
      <c r="C86" s="135" t="str">
        <f t="shared" ca="1" si="36"/>
        <v>全ての該当する対象となる鉱物製錬業者情報が提供された場合は、「申告（Declaration）」タブのD105セルに申告してください</v>
      </c>
      <c r="D86" s="317" t="str">
        <f t="shared" si="39"/>
        <v>Click here to answer question 7 for specified mineral</v>
      </c>
      <c r="E86" s="16"/>
      <c r="F86" s="83">
        <f t="shared" si="40"/>
        <v>1</v>
      </c>
      <c r="G86" s="61">
        <f t="shared" si="41"/>
        <v>1</v>
      </c>
      <c r="H86" s="62">
        <f t="shared" si="42"/>
        <v>1</v>
      </c>
      <c r="I86" s="130" t="str">
        <f ca="1">OFFSET(L!$C$1,MATCH("Checker"&amp;"Comp",L!$A:$A,0)-1,SL,,)</f>
        <v>記入済</v>
      </c>
      <c r="J86" s="15" t="str">
        <f ca="1">OFFSET(L!$C$1,MATCH("Checker"&amp;ADDRESS(ROW(),COLUMN(),4),L!$A:$A,0)-1,SL,,)</f>
        <v>全ての該当する対象となる鉱物製錬業者情報が提供された場合は、「申告（Declaration）」タブのD105セルに申告してください</v>
      </c>
    </row>
    <row r="87" spans="1:10" ht="41.5" customHeight="1">
      <c r="A87" s="79" t="str">
        <f>Declaration!B106</f>
        <v>Mica(*)</v>
      </c>
      <c r="B87" s="78">
        <f>Declaration!D106</f>
        <v>0</v>
      </c>
      <c r="C87" s="135" t="str">
        <f t="shared" ca="1" si="36"/>
        <v>全ての該当する対象となる鉱物製錬業者情報が提供された場合は、「申告（Declaration）」タブのD106セルに申告してください</v>
      </c>
      <c r="D87" s="317" t="str">
        <f t="shared" si="39"/>
        <v>Click here to answer question 7 for specified mineral</v>
      </c>
      <c r="E87" s="16"/>
      <c r="F87" s="83">
        <f t="shared" si="40"/>
        <v>1</v>
      </c>
      <c r="G87" s="61">
        <f t="shared" si="41"/>
        <v>1</v>
      </c>
      <c r="H87" s="62">
        <f t="shared" si="42"/>
        <v>1</v>
      </c>
      <c r="I87" s="130" t="str">
        <f ca="1">OFFSET(L!$C$1,MATCH("Checker"&amp;"Comp",L!$A:$A,0)-1,SL,,)</f>
        <v>記入済</v>
      </c>
      <c r="J87" s="15" t="str">
        <f ca="1">OFFSET(L!$C$1,MATCH("Checker"&amp;ADDRESS(ROW(),COLUMN(),4),L!$A:$A,0)-1,SL,,)</f>
        <v>全ての該当する対象となる鉱物製錬業者情報が提供された場合は、「申告（Declaration）」タブのD106セルに申告してください</v>
      </c>
    </row>
    <row r="88" spans="1:10" ht="41.5" customHeight="1">
      <c r="A88" s="79" t="str">
        <f>Declaration!B107</f>
        <v>Nickel(*)</v>
      </c>
      <c r="B88" s="78">
        <f>Declaration!D107</f>
        <v>0</v>
      </c>
      <c r="C88" s="135" t="str">
        <f t="shared" ca="1" si="36"/>
        <v>全ての該当する対象となる鉱物製錬業者情報が提供された場合は、「申告（Declaration）」タブのD107セルに申告してください</v>
      </c>
      <c r="D88" s="317" t="str">
        <f t="shared" si="39"/>
        <v>Click here to answer question 7 for specified mineral</v>
      </c>
      <c r="E88" s="16"/>
      <c r="F88" s="83">
        <f t="shared" si="40"/>
        <v>1</v>
      </c>
      <c r="G88" s="61">
        <f t="shared" si="41"/>
        <v>1</v>
      </c>
      <c r="H88" s="62">
        <f t="shared" si="42"/>
        <v>1</v>
      </c>
      <c r="I88" s="130" t="str">
        <f ca="1">OFFSET(L!$C$1,MATCH("Checker"&amp;"Comp",L!$A:$A,0)-1,SL,,)</f>
        <v>記入済</v>
      </c>
      <c r="J88" s="15" t="str">
        <f ca="1">OFFSET(L!$C$1,MATCH("Checker"&amp;ADDRESS(ROW(),COLUMN(),4),L!$A:$A,0)-1,SL,,)</f>
        <v>全ての該当する対象となる鉱物製錬業者情報が提供された場合は、「申告（Declaration）」タブのD107セルに申告してください</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質問</v>
      </c>
      <c r="B93" s="81"/>
      <c r="C93" s="81"/>
      <c r="D93" s="85"/>
      <c r="E93" s="16" t="s">
        <v>18</v>
      </c>
      <c r="F93" s="82"/>
      <c r="G93" s="82"/>
      <c r="H93" s="82"/>
    </row>
    <row r="94" spans="1:10" ht="41">
      <c r="A94" s="78" t="str">
        <f ca="1">Declaration!B115</f>
        <v>A. 責任ある鉱物調達方針を確定しましたか？(*)</v>
      </c>
      <c r="B94" s="78">
        <f>Declaration!D115</f>
        <v>0</v>
      </c>
      <c r="C94" s="135" t="str">
        <f ca="1">IF(H94=1,J94,I94)</f>
        <v>貴社に、責任ある鉱物調達方針がある場合は、「申告（Declaration）」タブのD115セルに回答してください</v>
      </c>
      <c r="D94" s="318" t="str">
        <f>IF(H94=1,"Click here to answer question (A)","")</f>
        <v>Click here to answer question (A)</v>
      </c>
      <c r="E94" s="16" t="s">
        <v>15</v>
      </c>
      <c r="F94" s="83">
        <f>IF(SUM(F$39:F$48)=0,0,1)</f>
        <v>1</v>
      </c>
      <c r="G94" s="61">
        <f t="shared" si="14"/>
        <v>1</v>
      </c>
      <c r="H94" s="62">
        <f t="shared" si="15"/>
        <v>1</v>
      </c>
      <c r="I94" s="130" t="str">
        <f ca="1">OFFSET(L!$C$1,MATCH("Checker"&amp;"Comp",L!$A:$A,0)-1,SL,,)</f>
        <v>記入済</v>
      </c>
      <c r="J94" s="15" t="str">
        <f ca="1">OFFSET(L!$C$1,MATCH("Checker"&amp;ADDRESS(ROW(),COLUMN(),4),L!$A:$A,0)-1,SL,,)</f>
        <v>貴社に、責任ある鉱物調達方針がある場合は、「申告（Declaration）」タブのD115セルに回答してください</v>
      </c>
    </row>
    <row r="95" spans="1:10" ht="41">
      <c r="A95" s="78" t="str">
        <f ca="1">Declaration!B117</f>
        <v>B.その責任ある鉱物調達方針は、貴社のホームページで閲覧できますか？（回答が「はい」の場合、その方針が掲載されているURLをコメント欄に記入する）(*)</v>
      </c>
      <c r="B95" s="78">
        <f>Declaration!D117</f>
        <v>0</v>
      </c>
      <c r="C95" s="135" t="str">
        <f ca="1">IF(H95=1,J95,I95)</f>
        <v>貴社に、貴社のウェブサイトで公に利用可能な貴社の責任ある鉱物調達方針がある場合は、「申告（Declaration）」タブのD117セルに回答してください</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記入済</v>
      </c>
      <c r="J95" s="15" t="str">
        <f ca="1">OFFSET(L!$C$1,MATCH("Checker"&amp;ADDRESS(ROW(),COLUMN(),4),L!$A:$A,0)-1,SL,,)</f>
        <v>貴社に、貴社のウェブサイトで公に利用可能な貴社の責任ある鉱物調達方針がある場合は、「申告（Declaration）」タブのD117セルに回答してください</v>
      </c>
    </row>
    <row r="96" spans="1:10" ht="25" customHeight="1">
      <c r="A96" s="78" t="s">
        <v>53</v>
      </c>
      <c r="B96" s="78">
        <f>Declaration!G117</f>
        <v>0</v>
      </c>
      <c r="C96" s="78" t="str">
        <f ca="1">IF(H96=1,J96,I96)</f>
        <v>記入済</v>
      </c>
      <c r="D96" s="320" t="str">
        <f>IF(H96=1,"Click here to answer question (C)","")</f>
        <v/>
      </c>
      <c r="E96" s="16" t="s">
        <v>15</v>
      </c>
      <c r="F96" s="83">
        <f>IF(AND(F95=1,B95="Yes"),1,0)</f>
        <v>0</v>
      </c>
      <c r="G96" s="61">
        <f>IF(LEN(B96)&gt;1,0,1)</f>
        <v>1</v>
      </c>
      <c r="H96" s="62">
        <f>F96*G96</f>
        <v>0</v>
      </c>
      <c r="I96" s="130" t="str">
        <f ca="1">OFFSET(L!$C$1,MATCH("Checker"&amp;"Comp",L!$A:$A,0)-1,SL,,)</f>
        <v>記入済</v>
      </c>
      <c r="J96" s="15" t="str">
        <f ca="1">OFFSET(L!$C$1,MATCH("Checker"&amp;ADDRESS(ROW(),COLUMN(),4),L!$A:$A,0)-1,SL,,)</f>
        <v>質問Bの回答が「Yes」の場合は、申告（Declaration）シートのG117セルにURLを記入してください。URLの形式は「www.companyname.com」にしてください。</v>
      </c>
    </row>
    <row r="97" spans="1:10" ht="54">
      <c r="A97" s="78" t="str">
        <f ca="1">Declaration!B119</f>
        <v>C.  貴社は直接サプライヤーに対し、独立民間監査会社の監査プログラムによりデュー・デリジェンス業務が認証された製錬業者から対象となる鉱物を調達することを要求していますか？ (*)</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c r="D98" s="319" t="str">
        <f>IF(H98=1,"Click here to answer question (C)","")</f>
        <v>Click here to answer question (C)</v>
      </c>
      <c r="E98" s="16"/>
      <c r="F98" s="83">
        <f>F39</f>
        <v>1</v>
      </c>
      <c r="G98" s="61">
        <f t="shared" si="14"/>
        <v>1</v>
      </c>
      <c r="H98" s="62">
        <f t="shared" si="15"/>
        <v>1</v>
      </c>
      <c r="I98" s="130" t="str">
        <f ca="1">OFFSET(L!$C$1,MATCH("Checker"&amp;"Comp",L!$A:$A,0)-1,SL,,)</f>
        <v>記入済</v>
      </c>
      <c r="J98"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row>
    <row r="99" spans="1:10" ht="81" customHeight="1">
      <c r="A99" s="78" t="str">
        <f>Declaration!B121</f>
        <v>Copper(*)</v>
      </c>
      <c r="B99" s="78">
        <f>Declaration!D121</f>
        <v>0</v>
      </c>
      <c r="C99" s="135" t="str">
        <f t="shared" ca="1" si="44"/>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v>
      </c>
      <c r="D99" s="319" t="str">
        <f>IF(H99=1,"Click here to answer question (C)","")</f>
        <v>Click here to answer question (C)</v>
      </c>
      <c r="E99" s="16"/>
      <c r="F99" s="83">
        <f t="shared" ref="F99:F103" si="45">F40</f>
        <v>1</v>
      </c>
      <c r="G99" s="61">
        <f t="shared" si="14"/>
        <v>1</v>
      </c>
      <c r="H99" s="62">
        <f t="shared" si="15"/>
        <v>1</v>
      </c>
      <c r="I99" s="130" t="str">
        <f ca="1">OFFSET(L!$C$1,MATCH("Checker"&amp;"Comp",L!$A:$A,0)-1,SL,,)</f>
        <v>記入済</v>
      </c>
      <c r="J99"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v>
      </c>
    </row>
    <row r="100" spans="1:10" ht="81" customHeight="1">
      <c r="A100" s="78" t="str">
        <f>Declaration!B122</f>
        <v>Graphite(*)</v>
      </c>
      <c r="B100" s="78">
        <f>Declaration!D122</f>
        <v>0</v>
      </c>
      <c r="C100" s="135" t="str">
        <f t="shared" ca="1" si="44"/>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v>
      </c>
      <c r="D100" s="319" t="str">
        <f t="shared" ref="D100:D103" si="46">IF(H100=1,"Click here to answer question (C)","")</f>
        <v>Click here to answer question (C)</v>
      </c>
      <c r="E100" s="16"/>
      <c r="F100" s="83">
        <f t="shared" si="45"/>
        <v>1</v>
      </c>
      <c r="G100" s="61">
        <f t="shared" ref="G100:G103" si="47">IF(B100=0,1,0)</f>
        <v>1</v>
      </c>
      <c r="H100" s="62">
        <f t="shared" ref="H100:H103" si="48">F100*G100</f>
        <v>1</v>
      </c>
      <c r="I100" s="130" t="str">
        <f ca="1">OFFSET(L!$C$1,MATCH("Checker"&amp;"Comp",L!$A:$A,0)-1,SL,,)</f>
        <v>記入済</v>
      </c>
      <c r="J100"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v>
      </c>
    </row>
    <row r="101" spans="1:10" ht="81" customHeight="1">
      <c r="A101" s="78" t="str">
        <f>Declaration!B123</f>
        <v>Lithium(*)</v>
      </c>
      <c r="B101" s="78">
        <f>Declaration!D123</f>
        <v>0</v>
      </c>
      <c r="C101" s="135" t="str">
        <f t="shared" ca="1" si="44"/>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v>
      </c>
      <c r="D101" s="319" t="str">
        <f t="shared" si="46"/>
        <v>Click here to answer question (C)</v>
      </c>
      <c r="E101" s="16"/>
      <c r="F101" s="83">
        <f t="shared" si="45"/>
        <v>1</v>
      </c>
      <c r="G101" s="61">
        <f t="shared" si="47"/>
        <v>1</v>
      </c>
      <c r="H101" s="62">
        <f t="shared" si="48"/>
        <v>1</v>
      </c>
      <c r="I101" s="130" t="str">
        <f ca="1">OFFSET(L!$C$1,MATCH("Checker"&amp;"Comp",L!$A:$A,0)-1,SL,,)</f>
        <v>記入済</v>
      </c>
      <c r="J101"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v>
      </c>
    </row>
    <row r="102" spans="1:10" ht="81" customHeight="1">
      <c r="A102" s="78" t="str">
        <f>Declaration!B124</f>
        <v>Mica(*)</v>
      </c>
      <c r="B102" s="78">
        <f>Declaration!D124</f>
        <v>0</v>
      </c>
      <c r="C102" s="135" t="str">
        <f t="shared" ca="1" si="44"/>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v>
      </c>
      <c r="D102" s="319" t="str">
        <f t="shared" si="46"/>
        <v>Click here to answer question (C)</v>
      </c>
      <c r="E102" s="16"/>
      <c r="F102" s="83">
        <f t="shared" si="45"/>
        <v>1</v>
      </c>
      <c r="G102" s="61">
        <f t="shared" si="47"/>
        <v>1</v>
      </c>
      <c r="H102" s="62">
        <f t="shared" si="48"/>
        <v>1</v>
      </c>
      <c r="I102" s="130" t="str">
        <f ca="1">OFFSET(L!$C$1,MATCH("Checker"&amp;"Comp",L!$A:$A,0)-1,SL,,)</f>
        <v>記入済</v>
      </c>
      <c r="J102"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v>
      </c>
    </row>
    <row r="103" spans="1:10" ht="81" customHeight="1">
      <c r="A103" s="78" t="str">
        <f>Declaration!B125</f>
        <v>Nickel(*)</v>
      </c>
      <c r="B103" s="78">
        <f>Declaration!D125</f>
        <v>0</v>
      </c>
      <c r="C103" s="135" t="str">
        <f t="shared" ca="1" si="44"/>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v>
      </c>
      <c r="D103" s="319" t="str">
        <f t="shared" si="46"/>
        <v>Click here to answer question (C)</v>
      </c>
      <c r="E103" s="16"/>
      <c r="F103" s="83">
        <f t="shared" si="45"/>
        <v>1</v>
      </c>
      <c r="G103" s="61">
        <f t="shared" si="47"/>
        <v>1</v>
      </c>
      <c r="H103" s="62">
        <f t="shared" si="48"/>
        <v>1</v>
      </c>
      <c r="I103" s="130" t="str">
        <f ca="1">OFFSET(L!$C$1,MATCH("Checker"&amp;"Comp",L!$A:$A,0)-1,SL,,)</f>
        <v>記入済</v>
      </c>
      <c r="J103"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責任ある鉱物調達のためのデュー・ディリジェンス対策を実施していますか？
(*)</v>
      </c>
      <c r="B108" s="78">
        <f>Declaration!D131</f>
        <v>0</v>
      </c>
      <c r="C108" s="135" t="str">
        <f t="shared" ca="1" si="44"/>
        <v>貴社が責任ある調達のデュー・ディリジェンス対策を実施している場合は、「申告（Declaration）」タブのD131セルに回答してください</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記入済</v>
      </c>
      <c r="J108" s="15" t="str">
        <f ca="1">OFFSET(L!$C$1,MATCH("Checker"&amp;ADDRESS(ROW(),COLUMN(),4),L!$A:$A,0)-1,SL,,)</f>
        <v>貴社が責任ある調達のデュー・ディリジェンス対策を実施している場合は、「申告（Declaration）」タブのD131セルに回答してください</v>
      </c>
    </row>
    <row r="109" spans="1:10" ht="41">
      <c r="A109" s="78" t="str">
        <f ca="1">Declaration!B133</f>
        <v>E.貴社は関連するサプライヤーの対象となる鉱物サプライチェーン調査を行っていますか？(*)</v>
      </c>
      <c r="B109" s="78">
        <f>Declaration!D133</f>
        <v>0</v>
      </c>
      <c r="C109" s="135" t="str">
        <f t="shared" ca="1" si="44"/>
        <v>貴社が対象となる鉱物サプライチェーン調査を実施する場合は、「申告（Declaration）」タブのD133セルに回答してください</v>
      </c>
      <c r="D109" s="319" t="str">
        <f>IF(H109=1,"Click here to answer question (E)","")</f>
        <v>Click here to answer question (E)</v>
      </c>
      <c r="E109" s="16" t="s">
        <v>15</v>
      </c>
      <c r="F109" s="83">
        <f t="shared" si="43"/>
        <v>1</v>
      </c>
      <c r="G109" s="61">
        <f>IF(B109=0,1,0)</f>
        <v>1</v>
      </c>
      <c r="H109" s="62">
        <f t="shared" si="15"/>
        <v>1</v>
      </c>
      <c r="I109" s="130" t="str">
        <f ca="1">OFFSET(L!$C$1,MATCH("Checker"&amp;"Comp",L!$A:$A,0)-1,SL,,)</f>
        <v>記入済</v>
      </c>
      <c r="J109" s="15" t="str">
        <f ca="1">OFFSET(L!$C$1,MATCH("Checker"&amp;ADDRESS(ROW(),COLUMN(),4),L!$A:$A,0)-1,SL,,)</f>
        <v>貴社が対象となる鉱物サプライチェーン調査を実施する場合は、「申告（Declaration）」タブのD133セルに回答してください</v>
      </c>
    </row>
    <row r="110" spans="1:10" ht="41">
      <c r="A110" s="78" t="str">
        <f ca="1">Declaration!B135</f>
        <v>F.サプライヤーからのデュー・ディリジェンス情報を貴社の期待を基に検証していますか？(*)</v>
      </c>
      <c r="B110" s="78">
        <f>Declaration!D135</f>
        <v>0</v>
      </c>
      <c r="C110" s="135" t="str">
        <f t="shared" ca="1" si="44"/>
        <v>サプライヤーからの回答を貴社の期待と照らして検証する場合は、「申告（Declaration）」タブのD135セルに回答してください</v>
      </c>
      <c r="D110" s="319" t="str">
        <f>IF(H110=1,"Click here to answer question (F)","")</f>
        <v>Click here to answer question (F)</v>
      </c>
      <c r="E110" s="16" t="s">
        <v>15</v>
      </c>
      <c r="F110" s="83">
        <f t="shared" si="43"/>
        <v>1</v>
      </c>
      <c r="G110" s="61">
        <f>IF(B110=0,1,0)</f>
        <v>1</v>
      </c>
      <c r="H110" s="62">
        <f t="shared" si="15"/>
        <v>1</v>
      </c>
      <c r="I110" s="130" t="str">
        <f ca="1">OFFSET(L!$C$1,MATCH("Checker"&amp;"Comp",L!$A:$A,0)-1,SL,,)</f>
        <v>記入済</v>
      </c>
      <c r="J110" s="15" t="str">
        <f ca="1">OFFSET(L!$C$1,MATCH("Checker"&amp;ADDRESS(ROW(),COLUMN(),4),L!$A:$A,0)-1,SL,,)</f>
        <v>サプライヤーからの回答を貴社の期待と照らして検証する場合は、「申告（Declaration）」タブのD135セルに回答してください</v>
      </c>
    </row>
    <row r="111" spans="1:10" ht="41">
      <c r="A111" s="78" t="str">
        <f ca="1">Declaration!B137</f>
        <v>G. 貴社の検証プロセスには是正措置管理が含まれていますか？(*)</v>
      </c>
      <c r="B111" s="78">
        <f>Declaration!D137</f>
        <v>0</v>
      </c>
      <c r="C111" s="135" t="str">
        <f t="shared" ca="1" si="44"/>
        <v>貴社の検証プロセスに是正措置管理を含む場合は、「申告（Declaration）」タブのD137セルに回答してください</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記入済</v>
      </c>
      <c r="J111" s="15" t="str">
        <f ca="1">OFFSET(L!$C$1,MATCH("Checker"&amp;ADDRESS(ROW(),COLUMN(),4),L!$A:$A,0)-1,SL,,)</f>
        <v>貴社の検証プロセスに是正措置管理を含む場合は、「申告（Declaration）」タブのD137セルに回答してください</v>
      </c>
    </row>
    <row r="112" spans="1:10" ht="41">
      <c r="A112" s="79" t="s">
        <v>54</v>
      </c>
      <c r="B112" s="78" t="str">
        <f>IF(G112=1,"No products or item numbers listed","One or more product / item numbers have been provided")</f>
        <v>No products or item numbers listed</v>
      </c>
      <c r="C112" s="78" t="str">
        <f t="shared" ca="1" si="44"/>
        <v>記入済</v>
      </c>
      <c r="D112" s="377" t="str">
        <f>IF(H112=1,"Click here to enter detail on Product List tab","")</f>
        <v/>
      </c>
      <c r="E112" s="16" t="s">
        <v>15</v>
      </c>
      <c r="F112" s="83">
        <f>IF(B5=Declaration!Q9,1,0)</f>
        <v>0</v>
      </c>
      <c r="G112" s="61">
        <f>IF('Product List'!B6="",1,0)</f>
        <v>1</v>
      </c>
      <c r="H112" s="62">
        <f>F112*G112</f>
        <v>0</v>
      </c>
      <c r="I112" s="130" t="str">
        <f ca="1">OFFSET(L!$C$1,MATCH("Checker"&amp;"Comp",L!$A:$A,0)-1,SL,,)</f>
        <v>記入済</v>
      </c>
      <c r="J112" s="15" t="str">
        <f ca="1">OFFSET(L!$C$1,MATCH("Checker"&amp;ADDRESS(ROW(),COLUMN(),4),L!$A:$A,0)-1,SL,,)</f>
        <v>この申告に該当する製造者の1つ以上の製品または製品番号を「Product List」タブに記入してください。Declarationタブの11HセルのリンクをクリックするとProduct Listタブにつながります</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サプライチェーンに対象となる鉱物を寄与している精錬業者のリストを、「精錬業者リスト」タブに記入してください</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記入済</v>
      </c>
      <c r="J114" s="15" t="str">
        <f ca="1">OFFSET(L!$C$1,MATCH("Checker"&amp;ADDRESS(ROW(),COLUMN(),4),L!$A:$A,0)-1,SL,,)</f>
        <v>サプライチェーンに対象となる鉱物を寄与している精錬業者のリストを、「精錬業者リスト」タブに記入してください</v>
      </c>
      <c r="K114" s="133">
        <f>IF(H28&gt;0,1,0)</f>
        <v>1</v>
      </c>
    </row>
    <row r="115" spans="1:12" ht="41.5" customHeight="1">
      <c r="A115" s="134" t="str">
        <f>Declaration!AA13</f>
        <v>Copper</v>
      </c>
      <c r="B115" s="78"/>
      <c r="C115" s="135" t="str">
        <f t="shared" ca="1" si="49"/>
        <v>サプライチェーンに対象となる鉱物を寄与している精錬業者のリストを、「精錬業者リスト」タブに記入してください</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記入済</v>
      </c>
      <c r="J115" s="15" t="str">
        <f ca="1">OFFSET(L!$C$1,MATCH("Checker"&amp;ADDRESS(ROW(),COLUMN(),4),L!$A:$A,0)-1,SL,,)</f>
        <v>サプライチェーンに対象となる鉱物を寄与している精錬業者のリストを、「精錬業者リスト」タブに記入してください</v>
      </c>
      <c r="K115" s="133">
        <f t="shared" ref="K115:K119" si="50">IF(H29&gt;0,1,0)</f>
        <v>1</v>
      </c>
    </row>
    <row r="116" spans="1:12" ht="41.5" customHeight="1">
      <c r="A116" s="134" t="str">
        <f>Declaration!AA14</f>
        <v>Graphite</v>
      </c>
      <c r="B116" s="78"/>
      <c r="C116" s="135" t="str">
        <f t="shared" ca="1" si="49"/>
        <v>サプライチェーンに対象となる鉱物を寄与している精錬業者のリストを、「精錬業者リスト」タブに記入してください</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List'!AB$5:AB$2504,A116)&gt;0),0,1)</f>
        <v>1</v>
      </c>
      <c r="H116" s="62">
        <f t="shared" ref="H116:H119" si="53">F116*G116</f>
        <v>1</v>
      </c>
      <c r="I116" s="130" t="str">
        <f ca="1">OFFSET(L!$C$1,MATCH("Checker"&amp;"Comp",L!$A:$A,0)-1,SL,,)</f>
        <v>記入済</v>
      </c>
      <c r="J116" s="15" t="str">
        <f ca="1">OFFSET(L!$C$1,MATCH("Checker"&amp;ADDRESS(ROW(),COLUMN(),4),L!$A:$A,0)-1,SL,,)</f>
        <v>サプライチェーンに対象となる鉱物を寄与している精錬業者のリストを、「精錬業者リスト」タブに記入してください</v>
      </c>
      <c r="K116" s="133">
        <f t="shared" si="50"/>
        <v>1</v>
      </c>
    </row>
    <row r="117" spans="1:12" ht="41.5" customHeight="1">
      <c r="A117" s="134" t="str">
        <f>Declaration!AA15</f>
        <v>Lithium</v>
      </c>
      <c r="B117" s="78"/>
      <c r="C117" s="135" t="str">
        <f t="shared" ca="1" si="49"/>
        <v>サプライチェーンに対象となる鉱物を寄与している精錬業者のリストを、「精錬業者リスト」タブに記入してください</v>
      </c>
      <c r="D117" s="376" t="str">
        <f t="shared" si="51"/>
        <v>Click here to provide smelter information</v>
      </c>
      <c r="E117" s="16"/>
      <c r="F117" s="83">
        <f t="shared" si="52"/>
        <v>1</v>
      </c>
      <c r="G117" s="61">
        <f>IF(AND(COUNTIF(SmelterIdetifiedForMetal,A117)&gt;0,COUNTIF('Smelter List'!AB$5:AB$2504,A117)&gt;0),0,1)</f>
        <v>1</v>
      </c>
      <c r="H117" s="62">
        <f t="shared" si="53"/>
        <v>1</v>
      </c>
      <c r="I117" s="130" t="str">
        <f ca="1">OFFSET(L!$C$1,MATCH("Checker"&amp;"Comp",L!$A:$A,0)-1,SL,,)</f>
        <v>記入済</v>
      </c>
      <c r="J117" s="15" t="str">
        <f ca="1">OFFSET(L!$C$1,MATCH("Checker"&amp;ADDRESS(ROW(),COLUMN(),4),L!$A:$A,0)-1,SL,,)</f>
        <v>サプライチェーンに対象となる鉱物を寄与している精錬業者のリストを、「精錬業者リスト」タブに記入してください</v>
      </c>
      <c r="K117" s="133">
        <f t="shared" si="50"/>
        <v>1</v>
      </c>
    </row>
    <row r="118" spans="1:12" ht="41.5" customHeight="1">
      <c r="A118" s="134" t="str">
        <f>Declaration!AA16</f>
        <v>Mica</v>
      </c>
      <c r="B118" s="78"/>
      <c r="C118" s="135" t="str">
        <f t="shared" ca="1" si="49"/>
        <v>サプライチェーンに対象となる鉱物を寄与している精錬業者のリストを、「精錬業者リスト」タブに記入してください</v>
      </c>
      <c r="D118" s="376" t="str">
        <f t="shared" si="51"/>
        <v>Click here to provide smelter information</v>
      </c>
      <c r="E118" s="16"/>
      <c r="F118" s="83">
        <f t="shared" si="52"/>
        <v>1</v>
      </c>
      <c r="G118" s="61">
        <f>IF(AND(COUNTIF(SmelterIdetifiedForMetal,A118)&gt;0,COUNTIF('Smelter List'!AB$5:AB$2504,A118)&gt;0),0,1)</f>
        <v>1</v>
      </c>
      <c r="H118" s="62">
        <f t="shared" si="53"/>
        <v>1</v>
      </c>
      <c r="I118" s="130" t="str">
        <f ca="1">OFFSET(L!$C$1,MATCH("Checker"&amp;"Comp",L!$A:$A,0)-1,SL,,)</f>
        <v>記入済</v>
      </c>
      <c r="J118" s="15" t="str">
        <f ca="1">OFFSET(L!$C$1,MATCH("Checker"&amp;ADDRESS(ROW(),COLUMN(),4),L!$A:$A,0)-1,SL,,)</f>
        <v>サプライチェーンに対象となる鉱物を寄与している精錬業者のリストを、「精錬業者リスト」タブに記入してください</v>
      </c>
      <c r="K118" s="133">
        <f t="shared" si="50"/>
        <v>1</v>
      </c>
    </row>
    <row r="119" spans="1:12" ht="41.5" customHeight="1">
      <c r="A119" s="134" t="str">
        <f>Declaration!AA17</f>
        <v>Nickel</v>
      </c>
      <c r="B119" s="78"/>
      <c r="C119" s="135" t="str">
        <f t="shared" ca="1" si="49"/>
        <v>サプライチェーンに対象となる鉱物を寄与している精錬業者のリストを、「精錬業者リスト」タブに記入してください</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記入済</v>
      </c>
      <c r="J119" s="15" t="str">
        <f ca="1">OFFSET(L!$C$1,MATCH("Checker"&amp;ADDRESS(ROW(),COLUMN(),4),L!$A:$A,0)-1,SL,,)</f>
        <v>サプライチェーンに対象となる鉱物を寄与している精錬業者のリストを、「精錬業者リスト」タブに記入してください</v>
      </c>
      <c r="K119" s="133">
        <f t="shared" si="50"/>
        <v>1</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記入済</v>
      </c>
      <c r="J124" s="15" t="s">
        <v>56</v>
      </c>
      <c r="K124" s="133"/>
      <c r="L124" s="15" t="s">
        <v>57</v>
      </c>
    </row>
    <row r="125" spans="1:12">
      <c r="H125" s="15">
        <f ca="1">SUM(H4:H124)</f>
        <v>68</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 xml:space="preserve">開始するには_x000D_
</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この鉱山施設を調達元にしている製錬業者の名称</v>
      </c>
      <c r="C4" s="364" t="str">
        <f ca="1">OFFSET(L!$C$1,MATCH("Mine List"&amp;ADDRESS(ROW(),COLUMN(),4),L!$A:$A,0)-1,SL,,)</f>
        <v>鉱山施設(採掘場)所名</v>
      </c>
      <c r="D4" s="364" t="str">
        <f ca="1">OFFSET(L!$C$1,MATCH("Mine List"&amp;ADDRESS(ROW(),COLUMN(),4),L!$A:$A,0)-1,SL,,)</f>
        <v>鉱山施設業者識別番号 (例えば: CID)</v>
      </c>
      <c r="E4" s="364" t="str">
        <f ca="1">OFFSET(L!$C$1,MATCH("Mine List"&amp;ADDRESS(ROW(),COLUMN(),4),L!$A:$A,0)-1,SL,,)</f>
        <v>鉱山施設業者識別番号の発行元</v>
      </c>
      <c r="F4" s="364" t="str">
        <f ca="1">OFFSET(L!$C$1,MATCH("Mine List"&amp;ADDRESS(ROW(),COLUMN(),4),L!$A:$A,0)-1,SL,,)</f>
        <v>鉱山施設業者所在地：国</v>
      </c>
      <c r="G4" s="364" t="str">
        <f ca="1">OFFSET(L!$C$1,MATCH("Mine List"&amp;ADDRESS(ROW(),COLUMN(),4),L!$A:$A,0)-1,SL,,)</f>
        <v>鉱山施設業者所在地：番地</v>
      </c>
      <c r="H4" s="364" t="str">
        <f ca="1">OFFSET(L!$C$1,MATCH("Mine List"&amp;ADDRESS(ROW(),COLUMN(),4),L!$A:$A,0)-1,SL,,)</f>
        <v>鉱山施設業者所在地：市</v>
      </c>
      <c r="I4" s="364" t="str">
        <f ca="1">OFFSET(L!$C$1,MATCH("Mine List"&amp;ADDRESS(ROW(),COLUMN(),4),L!$A:$A,0)-1,SL,,)</f>
        <v>鉱山施設施設所在地：州／県</v>
      </c>
      <c r="J4" s="364" t="str">
        <f ca="1">OFFSET(L!$C$1,MATCH("Mine List"&amp;ADDRESS(ROW(),COLUMN(),4),L!$A:$A,0)-1,SL,,)</f>
        <v>鉱山施設業者連絡先担当者名</v>
      </c>
      <c r="K4" s="364" t="str">
        <f ca="1">OFFSET(L!$C$1,MATCH("Mine List"&amp;ADDRESS(ROW(),COLUMN(),4),L!$A:$A,0)-1,SL,,)</f>
        <v>鉱山施設業者連絡先電子メール</v>
      </c>
      <c r="L4" s="364" t="str">
        <f ca="1">OFFSET(L!$C$1,MATCH("Mine List"&amp;ADDRESS(ROW(),COLUMN(),4),L!$A:$A,0)-1,SL,,)</f>
        <v>今後の対策案</v>
      </c>
      <c r="M4" s="365" t="str">
        <f ca="1">OFFSET(L!$C$1,MATCH("Mine List"&amp;ADDRESS(ROW(),COLUMN(),4),L!$A:$A,0)-1,SL,,)</f>
        <v>備考</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&amp;L_x000D_&amp;1#&amp;"Calibri"&amp;10&amp;K000000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「Declaration（申告）」シートの申告範囲で「製品」レベルを選択した場合のみ記入が必須となります</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回答者製品番号(*)</v>
      </c>
      <c r="C5" s="122" t="str">
        <f ca="1">OFFSET(L!$C$1,MATCH("Product List"&amp;ADDRESS(ROW(),COLUMN(),4),L!$A:$A,0)-1,SL,,)</f>
        <v>回答者の製品名</v>
      </c>
      <c r="D5" s="122" t="str">
        <f ca="1">OFFSET(L!$C$1,MATCH("Product List"&amp;ADDRESS(ROW(),COLUMN(),4),L!$A:$A,0)-1,SL,,)</f>
        <v>要求者製品番号</v>
      </c>
      <c r="E5" s="122" t="str">
        <f ca="1">OFFSET(L!$C$1,MATCH("Product List"&amp;ADDRESS(ROW(),COLUMN(),4),L!$A:$A,0)-1,SL,,)</f>
        <v>要求者の製品名</v>
      </c>
      <c r="F5" s="63" t="str">
        <f ca="1">OFFSET(L!$C$1,MATCH("Product List"&amp;ADDRESS(ROW(),COLUMN(),4),L!$A:$A,0)-1,SL,,)</f>
        <v>備考</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無断転載・再配布禁止。</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&amp;L_x000D_&amp;1#&amp;"Calibri"&amp;10&amp;K000000 Internal&amp;CPage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金属</v>
      </c>
      <c r="B4" s="157" t="str">
        <f ca="1">OFFSET(L!$C$1,MATCH("Smelter Look-up"&amp;ADDRESS(ROW(),COLUMN(),4),L!$A:$A,0)-1,SL,,)</f>
        <v>Smelter Look-Up（製錬業者名検索）（*）</v>
      </c>
      <c r="C4" s="157" t="str">
        <f ca="1">OFFSET(L!$C$1,MATCH("Smelter Look-up"&amp;ADDRESS(ROW(),COLUMN(),4),L!$A:$A,0)-1,SL,,)</f>
        <v>標準製錬業者名</v>
      </c>
      <c r="D4" s="157" t="str">
        <f ca="1">OFFSET(L!$C$1,MATCH("Smelter Look-up"&amp;ADDRESS(ROW(),COLUMN(),4),L!$A:$A,0)-1,SL,,)</f>
        <v>製錬施設所在地：国</v>
      </c>
      <c r="E4" s="157" t="str">
        <f ca="1">OFFSET(L!$C$1,MATCH("Smelter Look-up"&amp;ADDRESS(ROW(),COLUMN(),4),L!$A:$A,0)-1,SL,,)</f>
        <v>製錬業者ID</v>
      </c>
      <c r="F4" s="157" t="str">
        <f ca="1">OFFSET(L!$C$1,MATCH("Smelter Look-up"&amp;ADDRESS(ROW(),COLUMN(),4),L!$A:$A,0)-1,SL,,)</f>
        <v>製錬業者識別番号の発行元</v>
      </c>
      <c r="G4" s="157" t="str">
        <f ca="1">OFFSET(L!$C$1,MATCH("Smelter Look-up"&amp;ADDRESS(ROW(),COLUMN(),4),L!$A:$A,0)-1,SL,,)</f>
        <v>製錬業者所在地：番地</v>
      </c>
      <c r="H4" s="157" t="str">
        <f ca="1">OFFSET(L!$C$1,MATCH("Smelter Look-up"&amp;ADDRESS(ROW(),COLUMN(),4),L!$A:$A,0)-1,SL,,)</f>
        <v>製錬業者所在地：市</v>
      </c>
      <c r="I4" s="157" t="str">
        <f ca="1">OFFSET(L!$C$1,MATCH("Smelter Look-up"&amp;ADDRESS(ROW(),COLUMN(),4),L!$A:$A,0)-1,SL,,)</f>
        <v>製錬施設所在地：州／県</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2025-10-22T08:30:03Z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